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840" windowHeight="16060" tabRatio="500" activeTab="1"/>
  </bookViews>
  <sheets>
    <sheet name="Steelhead DPS Data" sheetId="1" r:id="rId1"/>
    <sheet name="Graphic" sheetId="2" r:id="rId2"/>
  </sheets>
  <definedNames>
    <definedName name="_xlnm.Print_Area" localSheetId="0">'Steelhead DPS Data'!$A$1:$F$65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  <c r="B56" i="1"/>
  <c r="C58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C55" i="1"/>
  <c r="C56" i="1"/>
  <c r="C57" i="1"/>
  <c r="G2" i="1"/>
  <c r="G58" i="1"/>
  <c r="G57" i="1"/>
  <c r="E59" i="1"/>
  <c r="J35" i="1"/>
  <c r="J40" i="1"/>
  <c r="H2" i="1"/>
  <c r="C18" i="1"/>
  <c r="J18" i="1"/>
  <c r="C16" i="1"/>
  <c r="J16" i="1"/>
  <c r="I2" i="1"/>
  <c r="C5" i="1"/>
  <c r="C6" i="1"/>
  <c r="C7" i="1"/>
  <c r="C8" i="1"/>
  <c r="C9" i="1"/>
  <c r="C10" i="1"/>
  <c r="C11" i="1"/>
  <c r="C12" i="1"/>
  <c r="C13" i="1"/>
  <c r="C14" i="1"/>
  <c r="C15" i="1"/>
  <c r="C17" i="1"/>
  <c r="C19" i="1"/>
  <c r="C20" i="1"/>
  <c r="C21" i="1"/>
  <c r="C22" i="1"/>
  <c r="C23" i="1"/>
  <c r="C24" i="1"/>
  <c r="C25" i="1"/>
  <c r="C26" i="1"/>
  <c r="C27" i="1"/>
  <c r="D10" i="1"/>
  <c r="D16" i="1"/>
  <c r="Q62" i="1"/>
  <c r="P62" i="1"/>
  <c r="P64" i="1"/>
  <c r="P63" i="1"/>
  <c r="D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J5" i="1"/>
  <c r="J6" i="1"/>
  <c r="J7" i="1"/>
  <c r="J8" i="1"/>
  <c r="J9" i="1"/>
  <c r="J10" i="1"/>
  <c r="J11" i="1"/>
  <c r="J12" i="1"/>
  <c r="J13" i="1"/>
  <c r="J14" i="1"/>
  <c r="J15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P57" i="1"/>
  <c r="P56" i="1"/>
  <c r="P55" i="1"/>
  <c r="P54" i="1"/>
  <c r="P58" i="1"/>
  <c r="O11" i="1"/>
  <c r="O10" i="1"/>
  <c r="O9" i="1"/>
  <c r="O8" i="1"/>
  <c r="O12" i="1"/>
  <c r="L14" i="1"/>
  <c r="L13" i="1"/>
  <c r="L12" i="1"/>
  <c r="L11" i="1"/>
  <c r="L15" i="1"/>
  <c r="M13" i="1"/>
  <c r="M12" i="1"/>
  <c r="M11" i="1"/>
  <c r="M10" i="1"/>
  <c r="M14" i="1"/>
  <c r="N5" i="1"/>
  <c r="N4" i="1"/>
  <c r="N3" i="1"/>
  <c r="N2" i="1"/>
  <c r="N6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35" i="1"/>
  <c r="I40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H40" i="1"/>
  <c r="I39" i="1"/>
  <c r="H39" i="1"/>
  <c r="I38" i="1"/>
  <c r="H38" i="1"/>
  <c r="I37" i="1"/>
  <c r="H37" i="1"/>
  <c r="I36" i="1"/>
  <c r="H36" i="1"/>
  <c r="H35" i="1"/>
  <c r="D2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5" i="1"/>
  <c r="D14" i="1"/>
  <c r="D13" i="1"/>
  <c r="D12" i="1"/>
  <c r="D11" i="1"/>
  <c r="D9" i="1"/>
  <c r="D8" i="1"/>
  <c r="D7" i="1"/>
  <c r="D6" i="1"/>
</calcChain>
</file>

<file path=xl/sharedStrings.xml><?xml version="1.0" encoding="utf-8"?>
<sst xmlns="http://schemas.openxmlformats.org/spreadsheetml/2006/main" count="29" uniqueCount="29">
  <si>
    <t>Estimates from US v Oregon TAC Joint Status Reports</t>
  </si>
  <si>
    <t>Spawn Year</t>
  </si>
  <si>
    <t>Trend Rank</t>
  </si>
  <si>
    <t>5-year Trend</t>
  </si>
  <si>
    <t>4-year Average</t>
  </si>
  <si>
    <t xml:space="preserve">TABLE A.1 Snake River wild adult summer steelhead counts at uppermost dam </t>
  </si>
  <si>
    <t>Median 4-year average abundundance</t>
  </si>
  <si>
    <t>steelhead</t>
  </si>
  <si>
    <t>Henry Yuen &amp; Rishi Sharma, "Declines in Productivity Make Rebuilding Difficult"</t>
  </si>
  <si>
    <r>
      <t xml:space="preserve">North American Journal of Fisheries Management </t>
    </r>
    <r>
      <rPr>
        <sz val="14"/>
        <color theme="1"/>
        <rFont val="Arial"/>
      </rPr>
      <t xml:space="preserve">25:446–463, 2005 </t>
    </r>
  </si>
  <si>
    <t>Preliminary estimate by Idaho Fish &amp; Game reported to NW Power Council.</t>
  </si>
  <si>
    <t>Trips Early Warning Indicator of Adaptive Management Implementation Plan</t>
  </si>
  <si>
    <t>Lower Granite window count reported by USACE to Fish Passage Center.</t>
  </si>
  <si>
    <t>TAC Estimate at Lower Granite</t>
  </si>
  <si>
    <t>TABLE 7 wdfw.wa.gov/publications/02005/wdfw02005.pdf</t>
  </si>
  <si>
    <t>nwcouncil.org/sites/default/files/2018_0313_7.pdf</t>
  </si>
  <si>
    <t>2018 Joint Staff Report: Stock Status for Fisheries … Summer Steelhead</t>
  </si>
  <si>
    <t>Since 1960s &amp; 70s</t>
  </si>
  <si>
    <t>Median of All Available Data</t>
  </si>
  <si>
    <t>Median of Most Recent 30 Years</t>
  </si>
  <si>
    <t>THIRTY YEARS</t>
  </si>
  <si>
    <t>MEDIAN</t>
  </si>
  <si>
    <t>AMIP 10th percentlle of All Data</t>
  </si>
  <si>
    <t>AMIP 20th percentlle of All Data</t>
  </si>
  <si>
    <t>Window count at Lower Granite Dam</t>
  </si>
  <si>
    <t>Steepest Decline</t>
  </si>
  <si>
    <t>AMIP Trigger is Median of Thiry Points</t>
  </si>
  <si>
    <t>Insert 13,093 into B58 and see that AMIP trigger is still tripped.</t>
  </si>
  <si>
    <t xml:space="preserve">Population at uppermost Snake River dam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</si>
</sst>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6"/>
      <color theme="3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3"/>
      <name val="Arial"/>
    </font>
    <font>
      <i/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i/>
      <sz val="14"/>
      <color theme="1"/>
      <name val="Arial"/>
    </font>
    <font>
      <sz val="14"/>
      <name val="Arial"/>
    </font>
    <font>
      <sz val="14"/>
      <color theme="3"/>
      <name val="Arial"/>
    </font>
    <font>
      <b/>
      <sz val="14"/>
      <color theme="1"/>
      <name val="Arial"/>
    </font>
    <font>
      <sz val="14"/>
      <color theme="9" tint="-0.499984740745262"/>
      <name val="Arial"/>
      <family val="2"/>
    </font>
    <font>
      <b/>
      <i/>
      <sz val="14"/>
      <color theme="3"/>
      <name val="Arial"/>
      <family val="2"/>
    </font>
    <font>
      <b/>
      <sz val="14"/>
      <color theme="3"/>
      <name val="Arial"/>
    </font>
    <font>
      <b/>
      <sz val="16"/>
      <color rgb="FFFF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3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top" wrapText="1"/>
    </xf>
    <xf numFmtId="0" fontId="8" fillId="3" borderId="0" xfId="0" applyFont="1" applyFill="1"/>
    <xf numFmtId="0" fontId="2" fillId="3" borderId="0" xfId="0" applyFont="1" applyFill="1"/>
    <xf numFmtId="0" fontId="2" fillId="2" borderId="0" xfId="0" applyFont="1" applyFill="1"/>
    <xf numFmtId="0" fontId="2" fillId="6" borderId="0" xfId="0" applyFont="1" applyFill="1"/>
    <xf numFmtId="0" fontId="8" fillId="0" borderId="0" xfId="0" applyFont="1" applyFill="1"/>
    <xf numFmtId="0" fontId="2" fillId="4" borderId="0" xfId="0" applyFont="1" applyFill="1"/>
    <xf numFmtId="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7" borderId="0" xfId="0" applyFill="1"/>
    <xf numFmtId="3" fontId="11" fillId="0" borderId="0" xfId="0" applyNumberFormat="1" applyFont="1"/>
    <xf numFmtId="3" fontId="0" fillId="0" borderId="0" xfId="0" quotePrefix="1" applyNumberFormat="1"/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0" fontId="0" fillId="8" borderId="0" xfId="0" applyFill="1"/>
    <xf numFmtId="0" fontId="0" fillId="0" borderId="0" xfId="0" applyFill="1"/>
    <xf numFmtId="0" fontId="11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8" fillId="9" borderId="0" xfId="0" applyFont="1" applyFill="1"/>
    <xf numFmtId="3" fontId="17" fillId="7" borderId="0" xfId="0" applyNumberFormat="1" applyFont="1" applyFill="1" applyBorder="1"/>
    <xf numFmtId="3" fontId="17" fillId="3" borderId="7" xfId="0" applyNumberFormat="1" applyFont="1" applyFill="1" applyBorder="1" applyAlignment="1">
      <alignment wrapText="1"/>
    </xf>
    <xf numFmtId="3" fontId="17" fillId="0" borderId="0" xfId="2" applyNumberFormat="1" applyFont="1" applyFill="1" applyBorder="1"/>
    <xf numFmtId="3" fontId="17" fillId="0" borderId="0" xfId="0" applyNumberFormat="1" applyFont="1" applyFill="1" applyBorder="1"/>
    <xf numFmtId="3" fontId="17" fillId="3" borderId="7" xfId="0" applyNumberFormat="1" applyFont="1" applyFill="1" applyBorder="1"/>
    <xf numFmtId="3" fontId="18" fillId="2" borderId="7" xfId="0" applyNumberFormat="1" applyFont="1" applyFill="1" applyBorder="1"/>
    <xf numFmtId="3" fontId="15" fillId="0" borderId="0" xfId="0" applyNumberFormat="1" applyFont="1" applyBorder="1"/>
    <xf numFmtId="3" fontId="15" fillId="0" borderId="0" xfId="0" applyNumberFormat="1" applyFont="1" applyFill="1" applyBorder="1"/>
    <xf numFmtId="3" fontId="18" fillId="2" borderId="7" xfId="1" applyNumberFormat="1" applyFont="1" applyFill="1" applyBorder="1"/>
    <xf numFmtId="3" fontId="15" fillId="6" borderId="0" xfId="0" applyNumberFormat="1" applyFont="1" applyFill="1"/>
    <xf numFmtId="3" fontId="15" fillId="4" borderId="0" xfId="0" applyNumberFormat="1" applyFont="1" applyFill="1"/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5" fillId="3" borderId="9" xfId="0" applyFont="1" applyFill="1" applyBorder="1"/>
    <xf numFmtId="0" fontId="17" fillId="2" borderId="9" xfId="0" applyFont="1" applyFill="1" applyBorder="1"/>
    <xf numFmtId="0" fontId="18" fillId="6" borderId="9" xfId="0" applyFont="1" applyFill="1" applyBorder="1"/>
    <xf numFmtId="0" fontId="15" fillId="4" borderId="9" xfId="0" applyFont="1" applyFill="1" applyBorder="1"/>
    <xf numFmtId="0" fontId="15" fillId="9" borderId="9" xfId="0" applyFont="1" applyFill="1" applyBorder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3" fontId="17" fillId="7" borderId="5" xfId="0" applyNumberFormat="1" applyFont="1" applyFill="1" applyBorder="1"/>
    <xf numFmtId="3" fontId="4" fillId="7" borderId="6" xfId="0" applyNumberFormat="1" applyFont="1" applyFill="1" applyBorder="1"/>
    <xf numFmtId="3" fontId="11" fillId="0" borderId="0" xfId="0" applyNumberFormat="1" applyFont="1" applyBorder="1"/>
    <xf numFmtId="0" fontId="0" fillId="0" borderId="0" xfId="0" applyBorder="1"/>
    <xf numFmtId="0" fontId="15" fillId="5" borderId="5" xfId="0" applyFont="1" applyFill="1" applyBorder="1"/>
    <xf numFmtId="3" fontId="18" fillId="5" borderId="6" xfId="0" applyNumberFormat="1" applyFont="1" applyFill="1" applyBorder="1"/>
    <xf numFmtId="3" fontId="15" fillId="5" borderId="6" xfId="0" quotePrefix="1" applyNumberFormat="1" applyFont="1" applyFill="1" applyBorder="1" applyAlignment="1">
      <alignment vertical="top"/>
    </xf>
    <xf numFmtId="3" fontId="17" fillId="5" borderId="6" xfId="2" applyNumberFormat="1" applyFont="1" applyFill="1" applyBorder="1"/>
    <xf numFmtId="3" fontId="20" fillId="2" borderId="10" xfId="0" applyNumberFormat="1" applyFont="1" applyFill="1" applyBorder="1"/>
    <xf numFmtId="3" fontId="20" fillId="2" borderId="10" xfId="2" applyNumberFormat="1" applyFont="1" applyFill="1" applyBorder="1"/>
    <xf numFmtId="3" fontId="18" fillId="2" borderId="10" xfId="2" applyNumberFormat="1" applyFont="1" applyFill="1" applyBorder="1"/>
    <xf numFmtId="3" fontId="18" fillId="2" borderId="11" xfId="2" applyNumberFormat="1" applyFont="1" applyFill="1" applyBorder="1"/>
    <xf numFmtId="3" fontId="21" fillId="2" borderId="10" xfId="2" applyNumberFormat="1" applyFont="1" applyFill="1" applyBorder="1"/>
    <xf numFmtId="3" fontId="21" fillId="2" borderId="10" xfId="0" applyNumberFormat="1" applyFont="1" applyFill="1" applyBorder="1"/>
    <xf numFmtId="3" fontId="21" fillId="2" borderId="10" xfId="1" applyNumberFormat="1" applyFont="1" applyFill="1" applyBorder="1"/>
    <xf numFmtId="3" fontId="17" fillId="5" borderId="1" xfId="2" applyNumberFormat="1" applyFont="1" applyFill="1" applyBorder="1"/>
    <xf numFmtId="0" fontId="8" fillId="3" borderId="12" xfId="0" applyFont="1" applyFill="1" applyBorder="1"/>
    <xf numFmtId="0" fontId="2" fillId="2" borderId="10" xfId="0" applyFont="1" applyFill="1" applyBorder="1"/>
    <xf numFmtId="0" fontId="2" fillId="6" borderId="10" xfId="0" applyFont="1" applyFill="1" applyBorder="1"/>
    <xf numFmtId="0" fontId="2" fillId="4" borderId="10" xfId="0" applyFont="1" applyFill="1" applyBorder="1"/>
    <xf numFmtId="0" fontId="8" fillId="9" borderId="10" xfId="0" applyFont="1" applyFill="1" applyBorder="1"/>
    <xf numFmtId="3" fontId="4" fillId="7" borderId="1" xfId="0" applyNumberFormat="1" applyFont="1" applyFill="1" applyBorder="1"/>
    <xf numFmtId="0" fontId="0" fillId="10" borderId="0" xfId="0" applyFill="1" applyBorder="1"/>
    <xf numFmtId="0" fontId="15" fillId="4" borderId="0" xfId="0" applyFont="1" applyFill="1" applyBorder="1"/>
    <xf numFmtId="0" fontId="2" fillId="3" borderId="0" xfId="0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8" fillId="3" borderId="0" xfId="0" applyFont="1" applyFill="1" applyBorder="1"/>
    <xf numFmtId="0" fontId="0" fillId="3" borderId="0" xfId="0" applyFont="1" applyFill="1" applyBorder="1"/>
    <xf numFmtId="0" fontId="2" fillId="6" borderId="0" xfId="0" applyFont="1" applyFill="1" applyBorder="1"/>
    <xf numFmtId="0" fontId="2" fillId="4" borderId="0" xfId="0" applyFont="1" applyFill="1" applyBorder="1"/>
    <xf numFmtId="3" fontId="17" fillId="5" borderId="6" xfId="2" quotePrefix="1" applyNumberFormat="1" applyFont="1" applyFill="1" applyBorder="1"/>
    <xf numFmtId="3" fontId="17" fillId="5" borderId="0" xfId="2" quotePrefix="1" applyNumberFormat="1" applyFont="1" applyFill="1" applyBorder="1"/>
    <xf numFmtId="3" fontId="17" fillId="7" borderId="0" xfId="2" quotePrefix="1" applyNumberFormat="1" applyFont="1" applyFill="1" applyBorder="1"/>
    <xf numFmtId="3" fontId="15" fillId="7" borderId="0" xfId="0" applyNumberFormat="1" applyFont="1" applyFill="1" applyBorder="1" applyAlignment="1">
      <alignment vertical="top" wrapText="1"/>
    </xf>
    <xf numFmtId="3" fontId="21" fillId="0" borderId="10" xfId="1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</cellXfs>
  <cellStyles count="83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Normal" xfId="0" builtinId="0"/>
    <cellStyle name="Normal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Natural-Origin Snake</a:t>
            </a:r>
            <a:r>
              <a:rPr lang="en-US" sz="3200" baseline="0"/>
              <a:t> River Steelhead</a:t>
            </a:r>
          </a:p>
          <a:p>
            <a:pPr>
              <a:defRPr sz="3200"/>
            </a:pPr>
            <a:r>
              <a:rPr lang="en-US" sz="3200" b="0" baseline="0"/>
              <a:t>Adults at Lower Granite</a:t>
            </a:r>
          </a:p>
        </c:rich>
      </c:tx>
      <c:layout>
        <c:manualLayout>
          <c:xMode val="edge"/>
          <c:yMode val="edge"/>
          <c:x val="0.29942928541118"/>
          <c:y val="0.037223972003499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0666583593218512"/>
          <c:y val="0.0210949881264842"/>
          <c:w val="0.942766404199475"/>
          <c:h val="0.8006095488063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'Steelhead DPS Data'!$F$1</c:f>
              <c:strCache>
                <c:ptCount val="1"/>
                <c:pt idx="0">
                  <c:v>TAC Estimate at Lower Granite</c:v>
                </c:pt>
              </c:strCache>
            </c:strRef>
          </c:tx>
          <c:spPr>
            <a:ln w="22225" cmpd="sng"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'Steelhead DPS Data'!$A$2:$A$58</c:f>
              <c:numCache>
                <c:formatCode>General</c:formatCode>
                <c:ptCount val="57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</c:numCache>
            </c:numRef>
          </c:xVal>
          <c:yVal>
            <c:numRef>
              <c:f>'Steelhead DPS Data'!$F$2:$F$58</c:f>
              <c:numCache>
                <c:formatCode>#,##0</c:formatCode>
                <c:ptCount val="57"/>
                <c:pt idx="22">
                  <c:v>24500.0</c:v>
                </c:pt>
                <c:pt idx="23">
                  <c:v>26700.0</c:v>
                </c:pt>
                <c:pt idx="24">
                  <c:v>22076.0</c:v>
                </c:pt>
                <c:pt idx="25">
                  <c:v>25511.0</c:v>
                </c:pt>
                <c:pt idx="26">
                  <c:v>20314.0</c:v>
                </c:pt>
                <c:pt idx="27">
                  <c:v>24979.0</c:v>
                </c:pt>
                <c:pt idx="28">
                  <c:v>9289.0</c:v>
                </c:pt>
                <c:pt idx="29">
                  <c:v>17317.0</c:v>
                </c:pt>
                <c:pt idx="30">
                  <c:v>19394.0</c:v>
                </c:pt>
                <c:pt idx="31">
                  <c:v>9122.0</c:v>
                </c:pt>
                <c:pt idx="32">
                  <c:v>8104.0</c:v>
                </c:pt>
                <c:pt idx="33">
                  <c:v>8055.0</c:v>
                </c:pt>
                <c:pt idx="34">
                  <c:v>7625.0</c:v>
                </c:pt>
                <c:pt idx="35">
                  <c:v>8749.0</c:v>
                </c:pt>
                <c:pt idx="36">
                  <c:v>9375.0</c:v>
                </c:pt>
                <c:pt idx="37">
                  <c:v>11098.0</c:v>
                </c:pt>
                <c:pt idx="38">
                  <c:v>20575.0</c:v>
                </c:pt>
                <c:pt idx="39">
                  <c:v>40719.0</c:v>
                </c:pt>
                <c:pt idx="40">
                  <c:v>41931.0</c:v>
                </c:pt>
                <c:pt idx="41">
                  <c:v>29146.0</c:v>
                </c:pt>
                <c:pt idx="42">
                  <c:v>23071.0</c:v>
                </c:pt>
                <c:pt idx="43">
                  <c:v>18130.0</c:v>
                </c:pt>
                <c:pt idx="44">
                  <c:v>9510.0</c:v>
                </c:pt>
                <c:pt idx="45">
                  <c:v>14166.0</c:v>
                </c:pt>
                <c:pt idx="46">
                  <c:v>23876.0</c:v>
                </c:pt>
                <c:pt idx="47">
                  <c:v>42739.0</c:v>
                </c:pt>
                <c:pt idx="48">
                  <c:v>44133.0</c:v>
                </c:pt>
                <c:pt idx="49">
                  <c:v>39438.0</c:v>
                </c:pt>
                <c:pt idx="50">
                  <c:v>23143.0</c:v>
                </c:pt>
                <c:pt idx="51">
                  <c:v>25355.0</c:v>
                </c:pt>
                <c:pt idx="52">
                  <c:v>45789.0</c:v>
                </c:pt>
                <c:pt idx="53">
                  <c:v>33936.0</c:v>
                </c:pt>
                <c:pt idx="54">
                  <c:v>19651.0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'Steelhead DPS Data'!$B$1</c:f>
              <c:strCache>
                <c:ptCount val="1"/>
                <c:pt idx="0">
                  <c:v>Population at uppermost Snake River dam </c:v>
                </c:pt>
              </c:strCache>
            </c:strRef>
          </c:tx>
          <c:spPr>
            <a:ln w="25400" cmpd="sng"/>
          </c:spPr>
          <c:marker>
            <c:symbol val="none"/>
          </c:marker>
          <c:xVal>
            <c:numRef>
              <c:f>'Steelhead DPS Data'!$A$2:$A$58</c:f>
              <c:numCache>
                <c:formatCode>General</c:formatCode>
                <c:ptCount val="57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</c:numCache>
            </c:numRef>
          </c:xVal>
          <c:yVal>
            <c:numRef>
              <c:f>'Steelhead DPS Data'!$B$2:$B$58</c:f>
              <c:numCache>
                <c:formatCode>#,##0</c:formatCode>
                <c:ptCount val="57"/>
                <c:pt idx="0">
                  <c:v>108186.0</c:v>
                </c:pt>
                <c:pt idx="1">
                  <c:v>76788.0</c:v>
                </c:pt>
                <c:pt idx="2">
                  <c:v>58028.0</c:v>
                </c:pt>
                <c:pt idx="3">
                  <c:v>62566.0</c:v>
                </c:pt>
                <c:pt idx="4">
                  <c:v>64987.0</c:v>
                </c:pt>
                <c:pt idx="5">
                  <c:v>47536.0</c:v>
                </c:pt>
                <c:pt idx="6">
                  <c:v>82529.0</c:v>
                </c:pt>
                <c:pt idx="7">
                  <c:v>60584.0</c:v>
                </c:pt>
                <c:pt idx="8">
                  <c:v>50927.0</c:v>
                </c:pt>
                <c:pt idx="9">
                  <c:v>50670.0</c:v>
                </c:pt>
                <c:pt idx="10">
                  <c:v>40523.0</c:v>
                </c:pt>
                <c:pt idx="11">
                  <c:v>26426.0</c:v>
                </c:pt>
                <c:pt idx="12">
                  <c:v>10360.0</c:v>
                </c:pt>
                <c:pt idx="13">
                  <c:v>12652.0</c:v>
                </c:pt>
                <c:pt idx="14">
                  <c:v>8987.0</c:v>
                </c:pt>
                <c:pt idx="15">
                  <c:v>22245.0</c:v>
                </c:pt>
                <c:pt idx="16">
                  <c:v>13184.0</c:v>
                </c:pt>
                <c:pt idx="17">
                  <c:v>16424.0</c:v>
                </c:pt>
                <c:pt idx="18">
                  <c:v>21814.0</c:v>
                </c:pt>
                <c:pt idx="19">
                  <c:v>17932.0</c:v>
                </c:pt>
                <c:pt idx="20">
                  <c:v>25231.0</c:v>
                </c:pt>
                <c:pt idx="21">
                  <c:v>18378.0</c:v>
                </c:pt>
                <c:pt idx="22">
                  <c:v>24497.0</c:v>
                </c:pt>
                <c:pt idx="23">
                  <c:v>26708.0</c:v>
                </c:pt>
                <c:pt idx="24">
                  <c:v>21991.0</c:v>
                </c:pt>
                <c:pt idx="25">
                  <c:v>25470.0</c:v>
                </c:pt>
                <c:pt idx="26">
                  <c:v>21085.29083333333</c:v>
                </c:pt>
                <c:pt idx="27">
                  <c:v>24968.20971400011</c:v>
                </c:pt>
                <c:pt idx="28">
                  <c:v>9286.0</c:v>
                </c:pt>
                <c:pt idx="29">
                  <c:v>17321.0</c:v>
                </c:pt>
                <c:pt idx="30">
                  <c:v>19346.0</c:v>
                </c:pt>
                <c:pt idx="31">
                  <c:v>7354.0</c:v>
                </c:pt>
                <c:pt idx="32">
                  <c:v>7516.0</c:v>
                </c:pt>
                <c:pt idx="33">
                  <c:v>7991.0</c:v>
                </c:pt>
                <c:pt idx="34">
                  <c:v>7623.0</c:v>
                </c:pt>
                <c:pt idx="35">
                  <c:v>8738.0</c:v>
                </c:pt>
                <c:pt idx="36">
                  <c:v>9386.0</c:v>
                </c:pt>
                <c:pt idx="37">
                  <c:v>11038.0</c:v>
                </c:pt>
                <c:pt idx="38">
                  <c:v>19978.0</c:v>
                </c:pt>
                <c:pt idx="39">
                  <c:v>40719.0</c:v>
                </c:pt>
                <c:pt idx="40">
                  <c:v>41931.0</c:v>
                </c:pt>
                <c:pt idx="41">
                  <c:v>29146.0</c:v>
                </c:pt>
                <c:pt idx="42">
                  <c:v>23071.0</c:v>
                </c:pt>
                <c:pt idx="43">
                  <c:v>18130.0</c:v>
                </c:pt>
                <c:pt idx="44">
                  <c:v>9510.0</c:v>
                </c:pt>
                <c:pt idx="45">
                  <c:v>14166.0</c:v>
                </c:pt>
                <c:pt idx="46">
                  <c:v>23876.0</c:v>
                </c:pt>
                <c:pt idx="47">
                  <c:v>42739.0</c:v>
                </c:pt>
                <c:pt idx="48">
                  <c:v>44133.0</c:v>
                </c:pt>
                <c:pt idx="49">
                  <c:v>39438.0</c:v>
                </c:pt>
                <c:pt idx="50">
                  <c:v>23143.0</c:v>
                </c:pt>
                <c:pt idx="51">
                  <c:v>25355.0</c:v>
                </c:pt>
                <c:pt idx="52">
                  <c:v>45789.0</c:v>
                </c:pt>
                <c:pt idx="53">
                  <c:v>33936.0</c:v>
                </c:pt>
                <c:pt idx="54">
                  <c:v>19651.0</c:v>
                </c:pt>
                <c:pt idx="55">
                  <c:v>15576.0</c:v>
                </c:pt>
                <c:pt idx="56">
                  <c:v>10540.0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'Steelhead DPS Data'!$C$1</c:f>
              <c:strCache>
                <c:ptCount val="1"/>
                <c:pt idx="0">
                  <c:v>4-year Average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6"/>
            <c:spPr>
              <a:solidFill>
                <a:schemeClr val="bg2"/>
              </a:solidFill>
              <a:ln>
                <a:solidFill>
                  <a:schemeClr val="tx2"/>
                </a:solidFill>
              </a:ln>
            </c:spPr>
          </c:marker>
          <c:xVal>
            <c:numRef>
              <c:f>'Steelhead DPS Data'!$A$2:$A$58</c:f>
              <c:numCache>
                <c:formatCode>General</c:formatCode>
                <c:ptCount val="57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</c:numCache>
            </c:numRef>
          </c:xVal>
          <c:yVal>
            <c:numRef>
              <c:f>'Steelhead DPS Data'!$C$2:$C$58</c:f>
              <c:numCache>
                <c:formatCode>#,##0</c:formatCode>
                <c:ptCount val="57"/>
                <c:pt idx="3">
                  <c:v>76392.0</c:v>
                </c:pt>
                <c:pt idx="4">
                  <c:v>65592.25</c:v>
                </c:pt>
                <c:pt idx="5">
                  <c:v>58279.25</c:v>
                </c:pt>
                <c:pt idx="6">
                  <c:v>64404.5</c:v>
                </c:pt>
                <c:pt idx="7">
                  <c:v>63909.0</c:v>
                </c:pt>
                <c:pt idx="8">
                  <c:v>60394.0</c:v>
                </c:pt>
                <c:pt idx="9">
                  <c:v>61177.5</c:v>
                </c:pt>
                <c:pt idx="10">
                  <c:v>50676.0</c:v>
                </c:pt>
                <c:pt idx="11">
                  <c:v>42136.5</c:v>
                </c:pt>
                <c:pt idx="12">
                  <c:v>31994.75</c:v>
                </c:pt>
                <c:pt idx="13">
                  <c:v>22490.25</c:v>
                </c:pt>
                <c:pt idx="14">
                  <c:v>14606.25</c:v>
                </c:pt>
                <c:pt idx="15">
                  <c:v>13561.0</c:v>
                </c:pt>
                <c:pt idx="16">
                  <c:v>14267.0</c:v>
                </c:pt>
                <c:pt idx="17">
                  <c:v>15210.0</c:v>
                </c:pt>
                <c:pt idx="18">
                  <c:v>18416.75</c:v>
                </c:pt>
                <c:pt idx="19">
                  <c:v>17338.5</c:v>
                </c:pt>
                <c:pt idx="20">
                  <c:v>20350.25</c:v>
                </c:pt>
                <c:pt idx="21">
                  <c:v>20838.75</c:v>
                </c:pt>
                <c:pt idx="22">
                  <c:v>21509.5</c:v>
                </c:pt>
                <c:pt idx="23">
                  <c:v>23703.5</c:v>
                </c:pt>
                <c:pt idx="24">
                  <c:v>22893.5</c:v>
                </c:pt>
                <c:pt idx="25">
                  <c:v>24666.5</c:v>
                </c:pt>
                <c:pt idx="26">
                  <c:v>23813.57270833333</c:v>
                </c:pt>
                <c:pt idx="27">
                  <c:v>23378.62513683336</c:v>
                </c:pt>
                <c:pt idx="28">
                  <c:v>20202.37513683336</c:v>
                </c:pt>
                <c:pt idx="29">
                  <c:v>18165.12513683336</c:v>
                </c:pt>
                <c:pt idx="30">
                  <c:v>17730.30242850003</c:v>
                </c:pt>
                <c:pt idx="31">
                  <c:v>13326.75</c:v>
                </c:pt>
                <c:pt idx="32">
                  <c:v>12884.25</c:v>
                </c:pt>
                <c:pt idx="33">
                  <c:v>10551.75</c:v>
                </c:pt>
                <c:pt idx="34">
                  <c:v>7621.0</c:v>
                </c:pt>
                <c:pt idx="35">
                  <c:v>7967.0</c:v>
                </c:pt>
                <c:pt idx="36">
                  <c:v>8434.5</c:v>
                </c:pt>
                <c:pt idx="37">
                  <c:v>9196.25</c:v>
                </c:pt>
                <c:pt idx="38">
                  <c:v>12285.0</c:v>
                </c:pt>
                <c:pt idx="39">
                  <c:v>20280.25</c:v>
                </c:pt>
                <c:pt idx="40">
                  <c:v>28416.5</c:v>
                </c:pt>
                <c:pt idx="41">
                  <c:v>32943.5</c:v>
                </c:pt>
                <c:pt idx="42">
                  <c:v>33716.75</c:v>
                </c:pt>
                <c:pt idx="43">
                  <c:v>28069.5</c:v>
                </c:pt>
                <c:pt idx="44">
                  <c:v>19964.25</c:v>
                </c:pt>
                <c:pt idx="45">
                  <c:v>16219.25</c:v>
                </c:pt>
                <c:pt idx="46">
                  <c:v>16420.5</c:v>
                </c:pt>
                <c:pt idx="47">
                  <c:v>22572.75</c:v>
                </c:pt>
                <c:pt idx="48">
                  <c:v>31228.5</c:v>
                </c:pt>
                <c:pt idx="49">
                  <c:v>37546.5</c:v>
                </c:pt>
                <c:pt idx="50">
                  <c:v>37363.25</c:v>
                </c:pt>
                <c:pt idx="51">
                  <c:v>33017.25</c:v>
                </c:pt>
                <c:pt idx="52">
                  <c:v>33431.25</c:v>
                </c:pt>
                <c:pt idx="53">
                  <c:v>32055.75</c:v>
                </c:pt>
                <c:pt idx="54">
                  <c:v>31182.75</c:v>
                </c:pt>
                <c:pt idx="55">
                  <c:v>28738.0</c:v>
                </c:pt>
                <c:pt idx="56">
                  <c:v>19925.75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'Steelhead DPS Data'!$G$1</c:f>
              <c:strCache>
                <c:ptCount val="1"/>
                <c:pt idx="0">
                  <c:v>AMIP Trigger is Median of Thiry Points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marker>
            <c:symbol val="none"/>
          </c:marker>
          <c:xVal>
            <c:numRef>
              <c:f>'Steelhead DPS Data'!$A$2:$A$58</c:f>
              <c:numCache>
                <c:formatCode>General</c:formatCode>
                <c:ptCount val="57"/>
                <c:pt idx="0">
                  <c:v>1962.0</c:v>
                </c:pt>
                <c:pt idx="1">
                  <c:v>1963.0</c:v>
                </c:pt>
                <c:pt idx="2">
                  <c:v>1964.0</c:v>
                </c:pt>
                <c:pt idx="3">
                  <c:v>1965.0</c:v>
                </c:pt>
                <c:pt idx="4">
                  <c:v>1966.0</c:v>
                </c:pt>
                <c:pt idx="5">
                  <c:v>1967.0</c:v>
                </c:pt>
                <c:pt idx="6">
                  <c:v>1968.0</c:v>
                </c:pt>
                <c:pt idx="7">
                  <c:v>1969.0</c:v>
                </c:pt>
                <c:pt idx="8">
                  <c:v>1970.0</c:v>
                </c:pt>
                <c:pt idx="9">
                  <c:v>1971.0</c:v>
                </c:pt>
                <c:pt idx="10">
                  <c:v>1972.0</c:v>
                </c:pt>
                <c:pt idx="11">
                  <c:v>1973.0</c:v>
                </c:pt>
                <c:pt idx="12">
                  <c:v>1974.0</c:v>
                </c:pt>
                <c:pt idx="13">
                  <c:v>1975.0</c:v>
                </c:pt>
                <c:pt idx="14">
                  <c:v>1976.0</c:v>
                </c:pt>
                <c:pt idx="15">
                  <c:v>1977.0</c:v>
                </c:pt>
                <c:pt idx="16">
                  <c:v>1978.0</c:v>
                </c:pt>
                <c:pt idx="17">
                  <c:v>1979.0</c:v>
                </c:pt>
                <c:pt idx="18">
                  <c:v>1980.0</c:v>
                </c:pt>
                <c:pt idx="19">
                  <c:v>1981.0</c:v>
                </c:pt>
                <c:pt idx="20">
                  <c:v>1982.0</c:v>
                </c:pt>
                <c:pt idx="21">
                  <c:v>1983.0</c:v>
                </c:pt>
                <c:pt idx="22">
                  <c:v>1984.0</c:v>
                </c:pt>
                <c:pt idx="23">
                  <c:v>1985.0</c:v>
                </c:pt>
                <c:pt idx="24">
                  <c:v>1986.0</c:v>
                </c:pt>
                <c:pt idx="25">
                  <c:v>1987.0</c:v>
                </c:pt>
                <c:pt idx="26">
                  <c:v>1988.0</c:v>
                </c:pt>
                <c:pt idx="27">
                  <c:v>1989.0</c:v>
                </c:pt>
                <c:pt idx="28">
                  <c:v>1990.0</c:v>
                </c:pt>
                <c:pt idx="29">
                  <c:v>1991.0</c:v>
                </c:pt>
                <c:pt idx="30">
                  <c:v>1992.0</c:v>
                </c:pt>
                <c:pt idx="31">
                  <c:v>1993.0</c:v>
                </c:pt>
                <c:pt idx="32">
                  <c:v>1994.0</c:v>
                </c:pt>
                <c:pt idx="33">
                  <c:v>1995.0</c:v>
                </c:pt>
                <c:pt idx="34">
                  <c:v>1996.0</c:v>
                </c:pt>
                <c:pt idx="35">
                  <c:v>1997.0</c:v>
                </c:pt>
                <c:pt idx="36">
                  <c:v>1998.0</c:v>
                </c:pt>
                <c:pt idx="37">
                  <c:v>1999.0</c:v>
                </c:pt>
                <c:pt idx="38">
                  <c:v>2000.0</c:v>
                </c:pt>
                <c:pt idx="39">
                  <c:v>2001.0</c:v>
                </c:pt>
                <c:pt idx="40">
                  <c:v>2002.0</c:v>
                </c:pt>
                <c:pt idx="41">
                  <c:v>2003.0</c:v>
                </c:pt>
                <c:pt idx="42">
                  <c:v>2004.0</c:v>
                </c:pt>
                <c:pt idx="43">
                  <c:v>2005.0</c:v>
                </c:pt>
                <c:pt idx="44">
                  <c:v>2006.0</c:v>
                </c:pt>
                <c:pt idx="45">
                  <c:v>2007.0</c:v>
                </c:pt>
                <c:pt idx="46">
                  <c:v>2008.0</c:v>
                </c:pt>
                <c:pt idx="47">
                  <c:v>2009.0</c:v>
                </c:pt>
                <c:pt idx="48">
                  <c:v>2010.0</c:v>
                </c:pt>
                <c:pt idx="49">
                  <c:v>2011.0</c:v>
                </c:pt>
                <c:pt idx="50">
                  <c:v>2012.0</c:v>
                </c:pt>
                <c:pt idx="51">
                  <c:v>2013.0</c:v>
                </c:pt>
                <c:pt idx="52">
                  <c:v>2014.0</c:v>
                </c:pt>
                <c:pt idx="53">
                  <c:v>2015.0</c:v>
                </c:pt>
                <c:pt idx="54">
                  <c:v>2016.0</c:v>
                </c:pt>
                <c:pt idx="55">
                  <c:v>2017.0</c:v>
                </c:pt>
                <c:pt idx="56">
                  <c:v>2018.0</c:v>
                </c:pt>
              </c:numCache>
            </c:numRef>
          </c:xVal>
          <c:yVal>
            <c:numRef>
              <c:f>'Steelhead DPS Data'!$G$2:$G$58</c:f>
              <c:numCache>
                <c:formatCode>#,##0</c:formatCode>
                <c:ptCount val="57"/>
                <c:pt idx="0">
                  <c:v>21426.5</c:v>
                </c:pt>
                <c:pt idx="26">
                  <c:v>21426.5</c:v>
                </c:pt>
                <c:pt idx="27">
                  <c:v>21426.5</c:v>
                </c:pt>
                <c:pt idx="28">
                  <c:v>21426.5</c:v>
                </c:pt>
                <c:pt idx="29">
                  <c:v>21426.5</c:v>
                </c:pt>
                <c:pt idx="30">
                  <c:v>21426.5</c:v>
                </c:pt>
                <c:pt idx="31">
                  <c:v>21426.5</c:v>
                </c:pt>
                <c:pt idx="32">
                  <c:v>21426.5</c:v>
                </c:pt>
                <c:pt idx="33">
                  <c:v>21426.5</c:v>
                </c:pt>
                <c:pt idx="34">
                  <c:v>21426.5</c:v>
                </c:pt>
                <c:pt idx="35">
                  <c:v>21426.5</c:v>
                </c:pt>
                <c:pt idx="36">
                  <c:v>21426.5</c:v>
                </c:pt>
                <c:pt idx="37">
                  <c:v>21426.5</c:v>
                </c:pt>
                <c:pt idx="38">
                  <c:v>21426.5</c:v>
                </c:pt>
                <c:pt idx="39">
                  <c:v>21426.5</c:v>
                </c:pt>
                <c:pt idx="40">
                  <c:v>21426.5</c:v>
                </c:pt>
                <c:pt idx="41">
                  <c:v>21426.5</c:v>
                </c:pt>
                <c:pt idx="42">
                  <c:v>21426.5</c:v>
                </c:pt>
                <c:pt idx="43">
                  <c:v>21426.5</c:v>
                </c:pt>
                <c:pt idx="44">
                  <c:v>21426.5</c:v>
                </c:pt>
                <c:pt idx="45">
                  <c:v>21426.5</c:v>
                </c:pt>
                <c:pt idx="46">
                  <c:v>21426.5</c:v>
                </c:pt>
                <c:pt idx="47">
                  <c:v>21426.5</c:v>
                </c:pt>
                <c:pt idx="48">
                  <c:v>21426.5</c:v>
                </c:pt>
                <c:pt idx="49">
                  <c:v>21426.5</c:v>
                </c:pt>
                <c:pt idx="50">
                  <c:v>21426.5</c:v>
                </c:pt>
                <c:pt idx="51">
                  <c:v>21426.5</c:v>
                </c:pt>
                <c:pt idx="52">
                  <c:v>21426.5</c:v>
                </c:pt>
                <c:pt idx="53">
                  <c:v>21426.5</c:v>
                </c:pt>
                <c:pt idx="54">
                  <c:v>21426.5</c:v>
                </c:pt>
                <c:pt idx="55">
                  <c:v>21426.5</c:v>
                </c:pt>
                <c:pt idx="56">
                  <c:v>21426.5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7488280"/>
        <c:axId val="2120420424"/>
      </c:scatterChart>
      <c:valAx>
        <c:axId val="2087488280"/>
        <c:scaling>
          <c:orientation val="minMax"/>
          <c:max val="2020.0"/>
          <c:min val="1960.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>
                    <a:solidFill>
                      <a:srgbClr val="FF0000"/>
                    </a:solidFill>
                  </a:defRPr>
                </a:pPr>
                <a:r>
                  <a:rPr lang="en-US" sz="1400" b="0" i="0">
                    <a:solidFill>
                      <a:srgbClr val="FF0000"/>
                    </a:solidFill>
                  </a:rPr>
                  <a:t>AMIP Trigger is Median of thirty previous</a:t>
                </a:r>
                <a:r>
                  <a:rPr lang="en-US" sz="1400" b="0" i="0" baseline="0">
                    <a:solidFill>
                      <a:srgbClr val="FF0000"/>
                    </a:solidFill>
                  </a:rPr>
                  <a:t> </a:t>
                </a:r>
                <a:r>
                  <a:rPr lang="en-US" sz="1400" b="0" i="0">
                    <a:solidFill>
                      <a:srgbClr val="FF0000"/>
                    </a:solidFill>
                  </a:rPr>
                  <a:t>4-year Averages:  Fifteen white circles above and 15 below red dashed</a:t>
                </a:r>
                <a:r>
                  <a:rPr lang="en-US" sz="1400" b="0" i="0" baseline="0">
                    <a:solidFill>
                      <a:srgbClr val="FF0000"/>
                    </a:solidFill>
                  </a:rPr>
                  <a:t> line.</a:t>
                </a:r>
                <a:endParaRPr lang="en-US" sz="1400" b="0" i="0">
                  <a:solidFill>
                    <a:srgbClr val="FF0000"/>
                  </a:solidFill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120420424"/>
        <c:crosses val="autoZero"/>
        <c:crossBetween val="midCat"/>
      </c:valAx>
      <c:valAx>
        <c:axId val="2120420424"/>
        <c:scaling>
          <c:orientation val="minMax"/>
          <c:max val="100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0874882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0868965331429379"/>
          <c:y val="0.903715035620547"/>
          <c:w val="0.903195745741363"/>
          <c:h val="0.083586551681039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342900</xdr:colOff>
      <xdr:row>43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B1" sqref="B1"/>
    </sheetView>
  </sheetViews>
  <sheetFormatPr baseColWidth="10" defaultRowHeight="15" x14ac:dyDescent="0"/>
  <cols>
    <col min="2" max="2" width="16.83203125" customWidth="1"/>
    <col min="3" max="4" width="14.33203125" customWidth="1"/>
    <col min="5" max="5" width="12" customWidth="1"/>
    <col min="6" max="6" width="14.33203125" customWidth="1"/>
    <col min="7" max="7" width="11.83203125" customWidth="1"/>
  </cols>
  <sheetData>
    <row r="1" spans="1:15" ht="106" customHeight="1" thickBot="1">
      <c r="A1" s="35" t="s">
        <v>1</v>
      </c>
      <c r="B1" s="35" t="s">
        <v>28</v>
      </c>
      <c r="C1" s="36" t="s">
        <v>4</v>
      </c>
      <c r="D1" s="36" t="s">
        <v>3</v>
      </c>
      <c r="E1" s="36" t="s">
        <v>2</v>
      </c>
      <c r="F1" s="37" t="s">
        <v>13</v>
      </c>
      <c r="G1" s="2" t="s">
        <v>26</v>
      </c>
      <c r="H1" s="1" t="s">
        <v>22</v>
      </c>
      <c r="I1" s="1" t="s">
        <v>23</v>
      </c>
      <c r="J1" s="12"/>
    </row>
    <row r="2" spans="1:15" ht="21" customHeight="1">
      <c r="A2" s="43">
        <v>1962</v>
      </c>
      <c r="B2" s="25">
        <v>108186</v>
      </c>
      <c r="C2" s="26"/>
      <c r="D2" s="27"/>
      <c r="E2" s="27"/>
      <c r="F2" s="54"/>
      <c r="G2" s="17">
        <f>MEDIAN(C28:C57)</f>
        <v>21426.5</v>
      </c>
      <c r="H2" s="15">
        <f>AVERAGE(J35,J40)</f>
        <v>11418.375</v>
      </c>
      <c r="I2" s="15">
        <f>AVERAGE(J18,J16)</f>
        <v>14436.625</v>
      </c>
      <c r="J2" s="15"/>
      <c r="N2" s="11">
        <f>B2</f>
        <v>108186</v>
      </c>
    </row>
    <row r="3" spans="1:15" ht="21" customHeight="1">
      <c r="A3" s="44">
        <v>1963</v>
      </c>
      <c r="B3" s="25">
        <v>76788</v>
      </c>
      <c r="C3" s="26"/>
      <c r="D3" s="27"/>
      <c r="E3" s="27"/>
      <c r="F3" s="54"/>
      <c r="G3" s="16"/>
      <c r="H3" s="3"/>
      <c r="J3" s="3"/>
      <c r="N3" s="11">
        <f>B3</f>
        <v>76788</v>
      </c>
    </row>
    <row r="4" spans="1:15" ht="21" customHeight="1">
      <c r="A4" s="44">
        <v>1964</v>
      </c>
      <c r="B4" s="25">
        <v>58028</v>
      </c>
      <c r="C4" s="26"/>
      <c r="D4" s="27"/>
      <c r="E4" s="27"/>
      <c r="F4" s="54"/>
      <c r="G4" s="16"/>
      <c r="H4" s="3"/>
      <c r="J4" s="3"/>
      <c r="N4" s="11">
        <f>B4</f>
        <v>58028</v>
      </c>
    </row>
    <row r="5" spans="1:15" ht="21" customHeight="1">
      <c r="A5" s="44">
        <v>1965</v>
      </c>
      <c r="B5" s="25">
        <v>62566</v>
      </c>
      <c r="C5" s="26">
        <f t="shared" ref="C5:C28" si="0">AVERAGE(B2:B5)</f>
        <v>76392</v>
      </c>
      <c r="D5" s="27"/>
      <c r="E5" s="27"/>
      <c r="F5" s="54"/>
      <c r="G5" s="48"/>
      <c r="H5" s="14"/>
      <c r="I5" s="14"/>
      <c r="J5" s="11">
        <f t="shared" ref="J5:J36" si="1">C5</f>
        <v>76392</v>
      </c>
      <c r="K5">
        <v>53</v>
      </c>
      <c r="N5" s="11">
        <f>B5</f>
        <v>62566</v>
      </c>
    </row>
    <row r="6" spans="1:15" ht="21" customHeight="1">
      <c r="A6" s="44">
        <v>1966</v>
      </c>
      <c r="B6" s="25">
        <v>64987</v>
      </c>
      <c r="C6" s="26">
        <f t="shared" si="0"/>
        <v>65592.25</v>
      </c>
      <c r="D6" s="27">
        <f>SLOPE(B2:B6,A2:A6)</f>
        <v>-10062</v>
      </c>
      <c r="E6" s="27">
        <v>3</v>
      </c>
      <c r="F6" s="54"/>
      <c r="G6" s="48"/>
      <c r="H6" s="14"/>
      <c r="I6" s="14"/>
      <c r="J6" s="11">
        <f t="shared" si="1"/>
        <v>65592.25</v>
      </c>
      <c r="K6">
        <v>52</v>
      </c>
      <c r="N6" s="11">
        <f>B6</f>
        <v>64987</v>
      </c>
    </row>
    <row r="7" spans="1:15" ht="21" customHeight="1">
      <c r="A7" s="44">
        <v>1967</v>
      </c>
      <c r="B7" s="25">
        <v>47536</v>
      </c>
      <c r="C7" s="26">
        <f t="shared" si="0"/>
        <v>58279.25</v>
      </c>
      <c r="D7" s="27">
        <f t="shared" ref="D7:D47" si="2">SLOPE(B3:B7,A3:A7)</f>
        <v>-5154.5</v>
      </c>
      <c r="E7" s="27"/>
      <c r="F7" s="54"/>
      <c r="G7" s="48"/>
      <c r="H7" s="14"/>
      <c r="I7" s="14"/>
      <c r="J7" s="11">
        <f t="shared" si="1"/>
        <v>58279.25</v>
      </c>
      <c r="K7">
        <v>47</v>
      </c>
    </row>
    <row r="8" spans="1:15" ht="21" customHeight="1">
      <c r="A8" s="44">
        <v>1968</v>
      </c>
      <c r="B8" s="28">
        <v>82529</v>
      </c>
      <c r="C8" s="26">
        <f t="shared" si="0"/>
        <v>64404.5</v>
      </c>
      <c r="D8" s="27">
        <f t="shared" si="2"/>
        <v>3397.2</v>
      </c>
      <c r="E8" s="27"/>
      <c r="F8" s="55"/>
      <c r="G8" s="48"/>
      <c r="H8" s="14"/>
      <c r="I8" s="14"/>
      <c r="J8" s="11">
        <f t="shared" si="1"/>
        <v>64404.5</v>
      </c>
      <c r="K8">
        <v>51</v>
      </c>
      <c r="O8" s="11">
        <f>B4:B8</f>
        <v>82529</v>
      </c>
    </row>
    <row r="9" spans="1:15" ht="21" customHeight="1">
      <c r="A9" s="44">
        <v>1969</v>
      </c>
      <c r="B9" s="28">
        <v>60584</v>
      </c>
      <c r="C9" s="26">
        <f t="shared" si="0"/>
        <v>63909</v>
      </c>
      <c r="D9" s="27">
        <f t="shared" si="2"/>
        <v>1357.8</v>
      </c>
      <c r="E9" s="27"/>
      <c r="F9" s="55"/>
      <c r="G9" s="48"/>
      <c r="H9" s="14"/>
      <c r="I9" s="14"/>
      <c r="J9" s="11">
        <f t="shared" si="1"/>
        <v>63909</v>
      </c>
      <c r="K9">
        <v>50</v>
      </c>
      <c r="O9" s="11">
        <f>B5:B9</f>
        <v>60584</v>
      </c>
    </row>
    <row r="10" spans="1:15" ht="21" customHeight="1">
      <c r="A10" s="44">
        <v>1970</v>
      </c>
      <c r="B10" s="28">
        <v>50927</v>
      </c>
      <c r="C10" s="26">
        <f t="shared" si="0"/>
        <v>60394</v>
      </c>
      <c r="D10" s="27">
        <f>SLOPE(B6:B10,A6:A10)</f>
        <v>-1507.2</v>
      </c>
      <c r="E10" s="27"/>
      <c r="F10" s="55"/>
      <c r="G10" s="48"/>
      <c r="H10" s="14"/>
      <c r="I10" s="14"/>
      <c r="J10" s="11">
        <f t="shared" si="1"/>
        <v>60394</v>
      </c>
      <c r="K10">
        <v>48</v>
      </c>
      <c r="M10" s="11">
        <f t="shared" ref="M10:M13" si="3">B10</f>
        <v>50927</v>
      </c>
      <c r="O10" s="11">
        <f>B6:B10</f>
        <v>50927</v>
      </c>
    </row>
    <row r="11" spans="1:15" ht="21" customHeight="1">
      <c r="A11" s="44">
        <v>1971</v>
      </c>
      <c r="B11" s="28">
        <v>50670</v>
      </c>
      <c r="C11" s="26">
        <f t="shared" si="0"/>
        <v>61177.5</v>
      </c>
      <c r="D11" s="27">
        <f t="shared" si="2"/>
        <v>-2533.4</v>
      </c>
      <c r="E11" s="27"/>
      <c r="F11" s="55"/>
      <c r="G11" s="48"/>
      <c r="H11" s="14"/>
      <c r="I11" s="14"/>
      <c r="J11" s="11">
        <f t="shared" si="1"/>
        <v>61177.5</v>
      </c>
      <c r="K11">
        <v>49</v>
      </c>
      <c r="L11" s="11">
        <f t="shared" ref="L11:L14" si="4">B11</f>
        <v>50670</v>
      </c>
      <c r="M11" s="11">
        <f t="shared" si="3"/>
        <v>50670</v>
      </c>
      <c r="O11" s="11">
        <f>B7:B11</f>
        <v>50670</v>
      </c>
    </row>
    <row r="12" spans="1:15" ht="21" customHeight="1">
      <c r="A12" s="44">
        <v>1972</v>
      </c>
      <c r="B12" s="28">
        <v>40523</v>
      </c>
      <c r="C12" s="26">
        <f t="shared" si="0"/>
        <v>50676</v>
      </c>
      <c r="D12" s="27">
        <f t="shared" si="2"/>
        <v>-9392.6</v>
      </c>
      <c r="E12" s="27">
        <v>4</v>
      </c>
      <c r="F12" s="55"/>
      <c r="G12" s="48"/>
      <c r="H12" s="14"/>
      <c r="I12" s="14"/>
      <c r="J12" s="11">
        <f t="shared" si="1"/>
        <v>50676</v>
      </c>
      <c r="K12">
        <v>46</v>
      </c>
      <c r="L12" s="11">
        <f t="shared" si="4"/>
        <v>40523</v>
      </c>
      <c r="M12" s="11">
        <f t="shared" si="3"/>
        <v>40523</v>
      </c>
      <c r="O12" s="11">
        <f>B8:B12</f>
        <v>40523</v>
      </c>
    </row>
    <row r="13" spans="1:15" ht="21" customHeight="1">
      <c r="A13" s="44">
        <v>1973</v>
      </c>
      <c r="B13" s="28">
        <v>26426</v>
      </c>
      <c r="C13" s="26">
        <f t="shared" si="0"/>
        <v>42136.5</v>
      </c>
      <c r="D13" s="27">
        <f t="shared" si="2"/>
        <v>-7872</v>
      </c>
      <c r="E13" s="27"/>
      <c r="F13" s="55"/>
      <c r="G13" s="48"/>
      <c r="H13" s="14"/>
      <c r="I13" s="14"/>
      <c r="J13" s="11">
        <f t="shared" si="1"/>
        <v>42136.5</v>
      </c>
      <c r="K13">
        <v>45</v>
      </c>
      <c r="L13" s="11">
        <f t="shared" si="4"/>
        <v>26426</v>
      </c>
      <c r="M13" s="11">
        <f t="shared" si="3"/>
        <v>26426</v>
      </c>
    </row>
    <row r="14" spans="1:15" ht="21" customHeight="1">
      <c r="A14" s="44">
        <v>1974</v>
      </c>
      <c r="B14" s="28">
        <v>10360</v>
      </c>
      <c r="C14" s="26">
        <f t="shared" si="0"/>
        <v>31994.75</v>
      </c>
      <c r="D14" s="27">
        <f t="shared" si="2"/>
        <v>-10537.8</v>
      </c>
      <c r="E14" s="27">
        <v>2</v>
      </c>
      <c r="F14" s="55"/>
      <c r="G14" s="48"/>
      <c r="H14" s="14"/>
      <c r="I14" s="14"/>
      <c r="J14" s="11">
        <f t="shared" si="1"/>
        <v>31994.75</v>
      </c>
      <c r="K14">
        <v>37</v>
      </c>
      <c r="L14" s="11">
        <f t="shared" si="4"/>
        <v>10360</v>
      </c>
      <c r="M14" s="11">
        <f>B14</f>
        <v>10360</v>
      </c>
    </row>
    <row r="15" spans="1:15" ht="21" customHeight="1">
      <c r="A15" s="44">
        <v>1975</v>
      </c>
      <c r="B15" s="28">
        <v>12652</v>
      </c>
      <c r="C15" s="26">
        <f t="shared" si="0"/>
        <v>22490.25</v>
      </c>
      <c r="D15" s="27">
        <f t="shared" si="2"/>
        <v>-10619.9</v>
      </c>
      <c r="E15" s="27">
        <v>1</v>
      </c>
      <c r="F15" s="55"/>
      <c r="G15" s="48"/>
      <c r="H15" s="14"/>
      <c r="I15" s="14"/>
      <c r="J15" s="11">
        <f t="shared" si="1"/>
        <v>22490.25</v>
      </c>
      <c r="K15">
        <v>25</v>
      </c>
      <c r="L15" s="11">
        <f>B15</f>
        <v>12652</v>
      </c>
    </row>
    <row r="16" spans="1:15" ht="21" customHeight="1">
      <c r="A16" s="44">
        <v>1976</v>
      </c>
      <c r="B16" s="28">
        <v>8987</v>
      </c>
      <c r="C16" s="26">
        <f t="shared" si="0"/>
        <v>14606.25</v>
      </c>
      <c r="D16" s="27">
        <f>SLOPE(B12:B16,A12:A16)</f>
        <v>-7684.6</v>
      </c>
      <c r="E16" s="27"/>
      <c r="F16" s="55"/>
      <c r="G16" s="48"/>
      <c r="H16" s="14"/>
      <c r="I16" s="14">
        <f t="shared" ref="H16:I37" si="5">I$2</f>
        <v>14436.625</v>
      </c>
      <c r="J16" s="11">
        <f t="shared" si="1"/>
        <v>14606.25</v>
      </c>
      <c r="K16" s="13">
        <v>11</v>
      </c>
    </row>
    <row r="17" spans="1:14" ht="21" customHeight="1">
      <c r="A17" s="44">
        <v>1977</v>
      </c>
      <c r="B17" s="28">
        <v>22245</v>
      </c>
      <c r="C17" s="26">
        <f t="shared" si="0"/>
        <v>13561</v>
      </c>
      <c r="D17" s="27">
        <f t="shared" si="2"/>
        <v>-973.5</v>
      </c>
      <c r="E17" s="27"/>
      <c r="F17" s="55"/>
      <c r="G17" s="48"/>
      <c r="H17" s="14"/>
      <c r="I17" s="14">
        <f t="shared" si="5"/>
        <v>14436.625</v>
      </c>
      <c r="J17" s="11">
        <f t="shared" si="1"/>
        <v>13561</v>
      </c>
      <c r="K17">
        <v>9</v>
      </c>
    </row>
    <row r="18" spans="1:14" ht="21" customHeight="1">
      <c r="A18" s="44">
        <v>1978</v>
      </c>
      <c r="B18" s="28">
        <v>13184</v>
      </c>
      <c r="C18" s="26">
        <f t="shared" si="0"/>
        <v>14267</v>
      </c>
      <c r="D18" s="27">
        <f t="shared" si="2"/>
        <v>1524.1</v>
      </c>
      <c r="E18" s="27"/>
      <c r="F18" s="55"/>
      <c r="G18" s="48"/>
      <c r="H18" s="14"/>
      <c r="I18" s="14">
        <f t="shared" si="5"/>
        <v>14436.625</v>
      </c>
      <c r="J18" s="11">
        <f t="shared" si="1"/>
        <v>14267</v>
      </c>
      <c r="K18" s="13">
        <v>10</v>
      </c>
    </row>
    <row r="19" spans="1:14" ht="21" customHeight="1">
      <c r="A19" s="44">
        <v>1979</v>
      </c>
      <c r="B19" s="28">
        <v>16424</v>
      </c>
      <c r="C19" s="26">
        <f t="shared" si="0"/>
        <v>15210</v>
      </c>
      <c r="D19" s="27">
        <f t="shared" si="2"/>
        <v>1174.0999999999999</v>
      </c>
      <c r="E19" s="27"/>
      <c r="F19" s="55"/>
      <c r="G19" s="48"/>
      <c r="H19" s="14"/>
      <c r="I19" s="14">
        <f t="shared" si="5"/>
        <v>14436.625</v>
      </c>
      <c r="J19" s="11">
        <f t="shared" si="1"/>
        <v>15210</v>
      </c>
      <c r="K19">
        <v>12</v>
      </c>
    </row>
    <row r="20" spans="1:14" ht="21" customHeight="1">
      <c r="A20" s="44">
        <v>1980</v>
      </c>
      <c r="B20" s="28">
        <v>21814</v>
      </c>
      <c r="C20" s="26">
        <f t="shared" si="0"/>
        <v>18416.75</v>
      </c>
      <c r="D20" s="27">
        <f t="shared" si="2"/>
        <v>1983.3</v>
      </c>
      <c r="E20" s="27"/>
      <c r="F20" s="55"/>
      <c r="G20" s="48"/>
      <c r="H20" s="14"/>
      <c r="I20" s="14">
        <f t="shared" si="5"/>
        <v>14436.625</v>
      </c>
      <c r="J20" s="11">
        <f t="shared" si="1"/>
        <v>18416.75</v>
      </c>
      <c r="K20">
        <v>18</v>
      </c>
    </row>
    <row r="21" spans="1:14" ht="21" customHeight="1">
      <c r="A21" s="44">
        <v>1981</v>
      </c>
      <c r="B21" s="28">
        <v>17932</v>
      </c>
      <c r="C21" s="26">
        <f t="shared" si="0"/>
        <v>17338.5</v>
      </c>
      <c r="D21" s="27">
        <f>SLOPE(B17:B21,A17:A21)</f>
        <v>0.4</v>
      </c>
      <c r="E21" s="27"/>
      <c r="F21" s="55"/>
      <c r="G21" s="48"/>
      <c r="H21" s="14"/>
      <c r="I21" s="14">
        <f t="shared" si="5"/>
        <v>14436.625</v>
      </c>
      <c r="J21" s="11">
        <f t="shared" si="1"/>
        <v>17338.5</v>
      </c>
      <c r="K21">
        <v>15</v>
      </c>
    </row>
    <row r="22" spans="1:14" ht="21" customHeight="1">
      <c r="A22" s="44">
        <v>1982</v>
      </c>
      <c r="B22" s="28">
        <v>25231</v>
      </c>
      <c r="C22" s="26">
        <f t="shared" si="0"/>
        <v>20350.25</v>
      </c>
      <c r="D22" s="27">
        <f t="shared" si="2"/>
        <v>2560.1999999999998</v>
      </c>
      <c r="E22" s="27"/>
      <c r="F22" s="55"/>
      <c r="G22" s="48"/>
      <c r="H22" s="14"/>
      <c r="I22" s="14">
        <f t="shared" si="5"/>
        <v>14436.625</v>
      </c>
      <c r="J22" s="11">
        <f t="shared" si="1"/>
        <v>20350.25</v>
      </c>
      <c r="K22">
        <v>22</v>
      </c>
    </row>
    <row r="23" spans="1:14" ht="21" customHeight="1">
      <c r="A23" s="44">
        <v>1983</v>
      </c>
      <c r="B23" s="28">
        <v>18378</v>
      </c>
      <c r="C23" s="26">
        <f t="shared" si="0"/>
        <v>20838.75</v>
      </c>
      <c r="D23" s="27">
        <f t="shared" si="2"/>
        <v>732.5</v>
      </c>
      <c r="E23" s="27"/>
      <c r="F23" s="55"/>
      <c r="G23" s="48"/>
      <c r="H23" s="14"/>
      <c r="I23" s="14">
        <f t="shared" si="5"/>
        <v>14436.625</v>
      </c>
      <c r="J23" s="11">
        <f t="shared" si="1"/>
        <v>20838.75</v>
      </c>
      <c r="K23">
        <v>23</v>
      </c>
    </row>
    <row r="24" spans="1:14" ht="21" customHeight="1">
      <c r="A24" s="44">
        <v>1984</v>
      </c>
      <c r="B24" s="28">
        <v>24497</v>
      </c>
      <c r="C24" s="26">
        <f t="shared" si="0"/>
        <v>21509.5</v>
      </c>
      <c r="D24" s="27">
        <f t="shared" si="2"/>
        <v>581.20000000000005</v>
      </c>
      <c r="E24" s="27"/>
      <c r="F24" s="56">
        <v>24500</v>
      </c>
      <c r="G24" s="48"/>
      <c r="H24" s="14"/>
      <c r="I24" s="14">
        <f t="shared" si="5"/>
        <v>14436.625</v>
      </c>
      <c r="J24" s="11">
        <f t="shared" si="1"/>
        <v>21509.5</v>
      </c>
      <c r="K24">
        <v>24</v>
      </c>
    </row>
    <row r="25" spans="1:14" ht="21" customHeight="1">
      <c r="A25" s="44">
        <v>1985</v>
      </c>
      <c r="B25" s="28">
        <v>26708</v>
      </c>
      <c r="C25" s="26">
        <f t="shared" si="0"/>
        <v>23703.5</v>
      </c>
      <c r="D25" s="27">
        <f t="shared" si="2"/>
        <v>1681.8</v>
      </c>
      <c r="E25" s="27"/>
      <c r="F25" s="57">
        <v>26700</v>
      </c>
      <c r="G25" s="48"/>
      <c r="H25" s="14"/>
      <c r="I25" s="14">
        <f t="shared" si="5"/>
        <v>14436.625</v>
      </c>
      <c r="J25" s="11">
        <f t="shared" si="1"/>
        <v>23703.5</v>
      </c>
      <c r="K25">
        <v>29</v>
      </c>
    </row>
    <row r="26" spans="1:14" ht="21" customHeight="1">
      <c r="A26" s="44">
        <v>1986</v>
      </c>
      <c r="B26" s="28">
        <v>21991</v>
      </c>
      <c r="C26" s="26">
        <f t="shared" si="0"/>
        <v>22893.5</v>
      </c>
      <c r="D26" s="27">
        <f t="shared" si="2"/>
        <v>185</v>
      </c>
      <c r="E26" s="27"/>
      <c r="F26" s="56">
        <v>22076</v>
      </c>
      <c r="G26" s="48"/>
      <c r="H26" s="14"/>
      <c r="I26" s="14">
        <f t="shared" si="5"/>
        <v>14436.625</v>
      </c>
      <c r="J26" s="11">
        <f t="shared" si="1"/>
        <v>22893.5</v>
      </c>
      <c r="K26" s="18">
        <v>27</v>
      </c>
      <c r="L26" t="s">
        <v>21</v>
      </c>
    </row>
    <row r="27" spans="1:14" ht="21" customHeight="1">
      <c r="A27" s="44">
        <v>1987</v>
      </c>
      <c r="B27" s="28">
        <v>25470</v>
      </c>
      <c r="C27" s="26">
        <f t="shared" si="0"/>
        <v>24666.5</v>
      </c>
      <c r="D27" s="27">
        <f t="shared" si="2"/>
        <v>1167.8</v>
      </c>
      <c r="E27" s="27"/>
      <c r="F27" s="56">
        <v>25511</v>
      </c>
      <c r="G27" s="48"/>
      <c r="H27" s="14"/>
      <c r="I27" s="14">
        <f t="shared" si="5"/>
        <v>14436.625</v>
      </c>
      <c r="J27" s="11">
        <f t="shared" si="1"/>
        <v>24666.5</v>
      </c>
      <c r="K27">
        <v>31</v>
      </c>
      <c r="M27" t="s">
        <v>20</v>
      </c>
    </row>
    <row r="28" spans="1:14" ht="21" customHeight="1">
      <c r="A28" s="44">
        <v>1988</v>
      </c>
      <c r="B28" s="28">
        <v>21085.290833333329</v>
      </c>
      <c r="C28" s="26">
        <f t="shared" si="0"/>
        <v>23813.572708333333</v>
      </c>
      <c r="D28" s="27">
        <f t="shared" si="2"/>
        <v>-806.14183333333426</v>
      </c>
      <c r="E28" s="27"/>
      <c r="F28" s="56">
        <v>20314</v>
      </c>
      <c r="G28" s="48">
        <f t="shared" ref="G28:G58" si="6">G$2</f>
        <v>21426.5</v>
      </c>
      <c r="H28" s="14"/>
      <c r="I28" s="14">
        <f t="shared" si="5"/>
        <v>14436.625</v>
      </c>
      <c r="J28" s="11">
        <f t="shared" si="1"/>
        <v>23813.572708333333</v>
      </c>
      <c r="K28">
        <v>30</v>
      </c>
      <c r="M28">
        <v>18</v>
      </c>
      <c r="N28" s="11">
        <v>23813.572708333333</v>
      </c>
    </row>
    <row r="29" spans="1:14" ht="21" customHeight="1">
      <c r="A29" s="44">
        <v>1989</v>
      </c>
      <c r="B29" s="28">
        <v>24968.209714000113</v>
      </c>
      <c r="C29" s="26">
        <f>AVERAGE(B26:B29)</f>
        <v>23378.625136833361</v>
      </c>
      <c r="D29" s="27">
        <f t="shared" si="2"/>
        <v>-438.52897386664444</v>
      </c>
      <c r="E29" s="27"/>
      <c r="F29" s="56">
        <v>24979</v>
      </c>
      <c r="G29" s="48">
        <f t="shared" si="6"/>
        <v>21426.5</v>
      </c>
      <c r="H29" s="14"/>
      <c r="I29" s="14">
        <f t="shared" si="5"/>
        <v>14436.625</v>
      </c>
      <c r="J29" s="11">
        <f t="shared" si="1"/>
        <v>23378.625136833361</v>
      </c>
      <c r="K29">
        <v>28</v>
      </c>
      <c r="M29">
        <v>17</v>
      </c>
      <c r="N29" s="11">
        <v>23378.625136833361</v>
      </c>
    </row>
    <row r="30" spans="1:14" ht="21" customHeight="1">
      <c r="A30" s="44">
        <v>1990</v>
      </c>
      <c r="B30" s="28">
        <v>9286</v>
      </c>
      <c r="C30" s="26">
        <f t="shared" ref="C30:C55" si="7">AVERAGE(B27:B30)</f>
        <v>20202.375136833361</v>
      </c>
      <c r="D30" s="27">
        <f t="shared" si="2"/>
        <v>-2591.1790285999887</v>
      </c>
      <c r="E30" s="27"/>
      <c r="F30" s="56">
        <v>9289</v>
      </c>
      <c r="G30" s="48">
        <f t="shared" si="6"/>
        <v>21426.5</v>
      </c>
      <c r="H30" s="14"/>
      <c r="I30" s="14">
        <f t="shared" si="5"/>
        <v>14436.625</v>
      </c>
      <c r="J30" s="11">
        <f t="shared" si="1"/>
        <v>20202.375136833361</v>
      </c>
      <c r="K30">
        <v>20</v>
      </c>
      <c r="M30">
        <v>14</v>
      </c>
      <c r="N30" s="11">
        <v>20202.375136833361</v>
      </c>
    </row>
    <row r="31" spans="1:14" ht="21" customHeight="1">
      <c r="A31" s="44">
        <v>1991</v>
      </c>
      <c r="B31" s="28">
        <v>17321</v>
      </c>
      <c r="C31" s="26">
        <f t="shared" si="7"/>
        <v>18165.125136833361</v>
      </c>
      <c r="D31" s="27">
        <f t="shared" si="2"/>
        <v>-2809.7290833333327</v>
      </c>
      <c r="E31" s="27"/>
      <c r="F31" s="56">
        <v>17317</v>
      </c>
      <c r="G31" s="48">
        <f t="shared" si="6"/>
        <v>21426.5</v>
      </c>
      <c r="H31" s="14"/>
      <c r="I31" s="14">
        <f t="shared" si="5"/>
        <v>14436.625</v>
      </c>
      <c r="J31" s="11">
        <f t="shared" si="1"/>
        <v>18165.125136833361</v>
      </c>
      <c r="K31">
        <v>17</v>
      </c>
      <c r="M31">
        <v>12</v>
      </c>
      <c r="N31" s="11">
        <v>18165.125136833361</v>
      </c>
    </row>
    <row r="32" spans="1:14" ht="21" customHeight="1">
      <c r="A32" s="44">
        <v>1992</v>
      </c>
      <c r="B32" s="28">
        <v>19346</v>
      </c>
      <c r="C32" s="26">
        <f t="shared" si="7"/>
        <v>17730.302428500028</v>
      </c>
      <c r="D32" s="27">
        <f t="shared" si="2"/>
        <v>-1112.5791380666772</v>
      </c>
      <c r="E32" s="27"/>
      <c r="F32" s="56">
        <v>19394</v>
      </c>
      <c r="G32" s="48">
        <f t="shared" si="6"/>
        <v>21426.5</v>
      </c>
      <c r="H32" s="14"/>
      <c r="I32" s="14">
        <f t="shared" si="5"/>
        <v>14436.625</v>
      </c>
      <c r="J32" s="11">
        <f t="shared" si="1"/>
        <v>17730.302428500028</v>
      </c>
      <c r="K32">
        <v>16</v>
      </c>
      <c r="M32">
        <v>11</v>
      </c>
      <c r="N32" s="11">
        <v>17730.302428500028</v>
      </c>
    </row>
    <row r="33" spans="1:14" ht="21" customHeight="1">
      <c r="A33" s="44">
        <v>1993</v>
      </c>
      <c r="B33" s="28">
        <v>7354</v>
      </c>
      <c r="C33" s="26">
        <f t="shared" si="7"/>
        <v>13326.75</v>
      </c>
      <c r="D33" s="27">
        <f t="shared" si="2"/>
        <v>-2516.8419428000225</v>
      </c>
      <c r="E33" s="27"/>
      <c r="F33" s="56">
        <v>9122</v>
      </c>
      <c r="G33" s="48">
        <f t="shared" si="6"/>
        <v>21426.5</v>
      </c>
      <c r="H33" s="14"/>
      <c r="I33" s="14">
        <f t="shared" si="5"/>
        <v>14436.625</v>
      </c>
      <c r="J33" s="11">
        <f t="shared" si="1"/>
        <v>13326.75</v>
      </c>
      <c r="K33">
        <v>8</v>
      </c>
      <c r="M33">
        <v>8</v>
      </c>
      <c r="N33" s="11">
        <v>13326.75</v>
      </c>
    </row>
    <row r="34" spans="1:14" ht="21" customHeight="1">
      <c r="A34" s="44">
        <v>1994</v>
      </c>
      <c r="B34" s="28">
        <v>7516</v>
      </c>
      <c r="C34" s="26">
        <f t="shared" si="7"/>
        <v>12884.25</v>
      </c>
      <c r="D34" s="27">
        <f t="shared" si="2"/>
        <v>-1350.7</v>
      </c>
      <c r="E34" s="27"/>
      <c r="F34" s="56">
        <v>8104</v>
      </c>
      <c r="G34" s="48">
        <f t="shared" si="6"/>
        <v>21426.5</v>
      </c>
      <c r="H34" s="14"/>
      <c r="I34" s="14">
        <f t="shared" si="5"/>
        <v>14436.625</v>
      </c>
      <c r="J34" s="11">
        <f t="shared" si="1"/>
        <v>12884.25</v>
      </c>
      <c r="K34">
        <v>7</v>
      </c>
      <c r="M34">
        <v>7</v>
      </c>
      <c r="N34" s="11">
        <v>12884.25</v>
      </c>
    </row>
    <row r="35" spans="1:14" ht="21" customHeight="1">
      <c r="A35" s="44">
        <v>1995</v>
      </c>
      <c r="B35" s="28">
        <v>7991</v>
      </c>
      <c r="C35" s="26">
        <f t="shared" si="7"/>
        <v>10551.75</v>
      </c>
      <c r="D35" s="27">
        <f t="shared" si="2"/>
        <v>-3048.9999999999995</v>
      </c>
      <c r="E35" s="27"/>
      <c r="F35" s="56">
        <v>8055</v>
      </c>
      <c r="G35" s="48">
        <f t="shared" si="6"/>
        <v>21426.5</v>
      </c>
      <c r="H35" s="14">
        <f t="shared" si="5"/>
        <v>11418.375</v>
      </c>
      <c r="I35" s="14">
        <f t="shared" si="5"/>
        <v>14436.625</v>
      </c>
      <c r="J35" s="11">
        <f t="shared" si="1"/>
        <v>10551.75</v>
      </c>
      <c r="K35" s="13">
        <v>5</v>
      </c>
      <c r="M35">
        <v>5</v>
      </c>
      <c r="N35" s="11">
        <v>10551.75</v>
      </c>
    </row>
    <row r="36" spans="1:14" ht="21" customHeight="1">
      <c r="A36" s="44">
        <v>1996</v>
      </c>
      <c r="B36" s="28">
        <v>7623</v>
      </c>
      <c r="C36" s="26">
        <f t="shared" si="7"/>
        <v>7621</v>
      </c>
      <c r="D36" s="27">
        <f t="shared" si="2"/>
        <v>-2280.9</v>
      </c>
      <c r="E36" s="27"/>
      <c r="F36" s="56">
        <v>7625</v>
      </c>
      <c r="G36" s="48">
        <f t="shared" si="6"/>
        <v>21426.5</v>
      </c>
      <c r="H36" s="14">
        <f t="shared" si="5"/>
        <v>11418.375</v>
      </c>
      <c r="I36" s="14">
        <f t="shared" si="5"/>
        <v>14436.625</v>
      </c>
      <c r="J36" s="11">
        <f t="shared" si="1"/>
        <v>7621</v>
      </c>
      <c r="K36">
        <v>1</v>
      </c>
      <c r="M36">
        <v>1</v>
      </c>
      <c r="N36" s="11">
        <v>7621</v>
      </c>
    </row>
    <row r="37" spans="1:14" ht="21" customHeight="1">
      <c r="A37" s="44">
        <v>1997</v>
      </c>
      <c r="B37" s="28">
        <v>8738</v>
      </c>
      <c r="C37" s="26">
        <f t="shared" si="7"/>
        <v>7967</v>
      </c>
      <c r="D37" s="27">
        <f t="shared" si="2"/>
        <v>287.5</v>
      </c>
      <c r="E37" s="27"/>
      <c r="F37" s="56">
        <v>8749</v>
      </c>
      <c r="G37" s="48">
        <f t="shared" si="6"/>
        <v>21426.5</v>
      </c>
      <c r="H37" s="14">
        <f t="shared" si="5"/>
        <v>11418.375</v>
      </c>
      <c r="I37" s="14">
        <f t="shared" si="5"/>
        <v>14436.625</v>
      </c>
      <c r="J37" s="11">
        <f t="shared" ref="J37:J57" si="8">C37</f>
        <v>7967</v>
      </c>
      <c r="K37">
        <v>2</v>
      </c>
      <c r="M37">
        <v>2</v>
      </c>
      <c r="N37" s="11">
        <v>7967</v>
      </c>
    </row>
    <row r="38" spans="1:14" ht="21" customHeight="1">
      <c r="A38" s="44">
        <v>1998</v>
      </c>
      <c r="B38" s="28">
        <v>9386</v>
      </c>
      <c r="C38" s="26">
        <f t="shared" si="7"/>
        <v>8434.5</v>
      </c>
      <c r="D38" s="27">
        <f t="shared" si="2"/>
        <v>448.7</v>
      </c>
      <c r="E38" s="27"/>
      <c r="F38" s="56">
        <v>9375</v>
      </c>
      <c r="G38" s="48">
        <f t="shared" si="6"/>
        <v>21426.5</v>
      </c>
      <c r="H38" s="14">
        <f t="shared" ref="H38:I58" si="9">H$2</f>
        <v>11418.375</v>
      </c>
      <c r="I38" s="14">
        <f t="shared" si="9"/>
        <v>14436.625</v>
      </c>
      <c r="J38" s="11">
        <f t="shared" si="8"/>
        <v>8434.5</v>
      </c>
      <c r="K38">
        <v>3</v>
      </c>
      <c r="M38" s="13">
        <v>3</v>
      </c>
      <c r="N38" s="11">
        <v>8434.5</v>
      </c>
    </row>
    <row r="39" spans="1:14" ht="21" customHeight="1">
      <c r="A39" s="44">
        <v>1999</v>
      </c>
      <c r="B39" s="28">
        <v>11038</v>
      </c>
      <c r="C39" s="26">
        <f t="shared" si="7"/>
        <v>9196.25</v>
      </c>
      <c r="D39" s="27">
        <f t="shared" si="2"/>
        <v>785.7</v>
      </c>
      <c r="E39" s="27"/>
      <c r="F39" s="56">
        <v>11098</v>
      </c>
      <c r="G39" s="48">
        <f t="shared" si="6"/>
        <v>21426.5</v>
      </c>
      <c r="H39" s="14">
        <f t="shared" si="9"/>
        <v>11418.375</v>
      </c>
      <c r="I39" s="14">
        <f t="shared" si="9"/>
        <v>14436.625</v>
      </c>
      <c r="J39" s="11">
        <f t="shared" si="8"/>
        <v>9196.25</v>
      </c>
      <c r="K39">
        <v>4</v>
      </c>
      <c r="M39">
        <v>4</v>
      </c>
      <c r="N39" s="11">
        <v>9196.25</v>
      </c>
    </row>
    <row r="40" spans="1:14" ht="21" customHeight="1">
      <c r="A40" s="44">
        <v>2000</v>
      </c>
      <c r="B40" s="28">
        <v>19978</v>
      </c>
      <c r="C40" s="26">
        <f t="shared" si="7"/>
        <v>12285</v>
      </c>
      <c r="D40" s="27">
        <f t="shared" si="2"/>
        <v>2701</v>
      </c>
      <c r="E40" s="27"/>
      <c r="F40" s="56">
        <v>20575</v>
      </c>
      <c r="G40" s="48">
        <f t="shared" si="6"/>
        <v>21426.5</v>
      </c>
      <c r="H40" s="14">
        <f t="shared" si="9"/>
        <v>11418.375</v>
      </c>
      <c r="I40" s="14">
        <f t="shared" si="9"/>
        <v>14436.625</v>
      </c>
      <c r="J40" s="11">
        <f t="shared" si="8"/>
        <v>12285</v>
      </c>
      <c r="K40" s="13">
        <v>6</v>
      </c>
      <c r="M40" s="13">
        <v>6</v>
      </c>
      <c r="N40" s="11">
        <v>12285</v>
      </c>
    </row>
    <row r="41" spans="1:14" ht="21" customHeight="1">
      <c r="A41" s="44">
        <v>2001</v>
      </c>
      <c r="B41" s="29">
        <f t="shared" ref="B41:B47" si="10">F41</f>
        <v>40719</v>
      </c>
      <c r="C41" s="26">
        <f t="shared" si="7"/>
        <v>20280.25</v>
      </c>
      <c r="D41" s="27">
        <f t="shared" si="2"/>
        <v>7455.4</v>
      </c>
      <c r="E41" s="27"/>
      <c r="F41" s="58">
        <v>40719</v>
      </c>
      <c r="G41" s="48">
        <f t="shared" si="6"/>
        <v>21426.5</v>
      </c>
      <c r="H41" s="14">
        <f t="shared" si="9"/>
        <v>11418.375</v>
      </c>
      <c r="I41" s="14">
        <f t="shared" si="9"/>
        <v>14436.625</v>
      </c>
      <c r="J41" s="11">
        <f t="shared" si="8"/>
        <v>20280.25</v>
      </c>
      <c r="K41">
        <v>21</v>
      </c>
      <c r="M41" s="18">
        <v>15</v>
      </c>
      <c r="N41" s="11">
        <v>20280.25</v>
      </c>
    </row>
    <row r="42" spans="1:14" ht="21" customHeight="1">
      <c r="A42" s="44">
        <v>2002</v>
      </c>
      <c r="B42" s="29">
        <f t="shared" si="10"/>
        <v>41931</v>
      </c>
      <c r="C42" s="26">
        <f t="shared" si="7"/>
        <v>28416.5</v>
      </c>
      <c r="D42" s="27">
        <f t="shared" si="2"/>
        <v>9477.1</v>
      </c>
      <c r="E42" s="27"/>
      <c r="F42" s="58">
        <v>41931</v>
      </c>
      <c r="G42" s="48">
        <f t="shared" si="6"/>
        <v>21426.5</v>
      </c>
      <c r="H42" s="14">
        <f t="shared" si="9"/>
        <v>11418.375</v>
      </c>
      <c r="I42" s="14">
        <f t="shared" si="9"/>
        <v>14436.625</v>
      </c>
      <c r="J42" s="11">
        <f t="shared" si="8"/>
        <v>28416.5</v>
      </c>
      <c r="K42">
        <v>33</v>
      </c>
      <c r="M42">
        <v>20</v>
      </c>
      <c r="N42" s="11">
        <v>28416.5</v>
      </c>
    </row>
    <row r="43" spans="1:14" ht="21" customHeight="1">
      <c r="A43" s="44">
        <v>2003</v>
      </c>
      <c r="B43" s="29">
        <f t="shared" si="10"/>
        <v>29146</v>
      </c>
      <c r="C43" s="26">
        <f t="shared" si="7"/>
        <v>32943.5</v>
      </c>
      <c r="D43" s="27">
        <f t="shared" si="2"/>
        <v>5816.9</v>
      </c>
      <c r="E43" s="27"/>
      <c r="F43" s="58">
        <v>29146</v>
      </c>
      <c r="G43" s="48">
        <f t="shared" si="6"/>
        <v>21426.5</v>
      </c>
      <c r="H43" s="14">
        <f t="shared" si="9"/>
        <v>11418.375</v>
      </c>
      <c r="I43" s="14">
        <f t="shared" si="9"/>
        <v>14436.625</v>
      </c>
      <c r="J43" s="11">
        <f t="shared" si="8"/>
        <v>32943.5</v>
      </c>
      <c r="K43">
        <v>39</v>
      </c>
      <c r="M43">
        <v>25</v>
      </c>
      <c r="N43" s="11">
        <v>32943.5</v>
      </c>
    </row>
    <row r="44" spans="1:14" ht="21" customHeight="1">
      <c r="A44" s="44">
        <v>2004</v>
      </c>
      <c r="B44" s="29">
        <f t="shared" si="10"/>
        <v>23071</v>
      </c>
      <c r="C44" s="26">
        <f t="shared" si="7"/>
        <v>33716.75</v>
      </c>
      <c r="D44" s="27">
        <f t="shared" si="2"/>
        <v>-538.70000000000005</v>
      </c>
      <c r="E44" s="27"/>
      <c r="F44" s="58">
        <v>23071</v>
      </c>
      <c r="G44" s="48">
        <f t="shared" si="6"/>
        <v>21426.5</v>
      </c>
      <c r="H44" s="14">
        <f t="shared" si="9"/>
        <v>11418.375</v>
      </c>
      <c r="I44" s="14">
        <f t="shared" si="9"/>
        <v>14436.625</v>
      </c>
      <c r="J44" s="11">
        <f t="shared" si="8"/>
        <v>33716.75</v>
      </c>
      <c r="K44">
        <v>42</v>
      </c>
      <c r="M44">
        <v>28</v>
      </c>
      <c r="N44" s="11">
        <v>33716.75</v>
      </c>
    </row>
    <row r="45" spans="1:14" ht="21" customHeight="1">
      <c r="A45" s="44">
        <v>2005</v>
      </c>
      <c r="B45" s="29">
        <f t="shared" si="10"/>
        <v>18130</v>
      </c>
      <c r="C45" s="26">
        <f t="shared" si="7"/>
        <v>28069.5</v>
      </c>
      <c r="D45" s="27">
        <f t="shared" si="2"/>
        <v>-6403.8</v>
      </c>
      <c r="E45" s="27"/>
      <c r="F45" s="58">
        <v>18130</v>
      </c>
      <c r="G45" s="48">
        <f t="shared" si="6"/>
        <v>21426.5</v>
      </c>
      <c r="H45" s="14">
        <f t="shared" si="9"/>
        <v>11418.375</v>
      </c>
      <c r="I45" s="14">
        <f t="shared" si="9"/>
        <v>14436.625</v>
      </c>
      <c r="J45" s="11">
        <f t="shared" si="8"/>
        <v>28069.5</v>
      </c>
      <c r="K45">
        <v>32</v>
      </c>
      <c r="M45">
        <v>19</v>
      </c>
      <c r="N45" s="11">
        <v>28069.5</v>
      </c>
    </row>
    <row r="46" spans="1:14" ht="21" customHeight="1">
      <c r="A46" s="44">
        <v>2006</v>
      </c>
      <c r="B46" s="29">
        <f t="shared" si="10"/>
        <v>9510</v>
      </c>
      <c r="C46" s="26">
        <f t="shared" si="7"/>
        <v>19964.25</v>
      </c>
      <c r="D46" s="27">
        <f t="shared" si="2"/>
        <v>-7585.8</v>
      </c>
      <c r="E46" s="27"/>
      <c r="F46" s="58">
        <v>9510</v>
      </c>
      <c r="G46" s="48">
        <f t="shared" si="6"/>
        <v>21426.5</v>
      </c>
      <c r="H46" s="14">
        <f t="shared" si="9"/>
        <v>11418.375</v>
      </c>
      <c r="I46" s="14">
        <f t="shared" si="9"/>
        <v>14436.625</v>
      </c>
      <c r="J46" s="11">
        <f t="shared" si="8"/>
        <v>19964.25</v>
      </c>
      <c r="K46">
        <v>19</v>
      </c>
      <c r="M46">
        <v>13</v>
      </c>
      <c r="N46" s="11">
        <v>19964.25</v>
      </c>
    </row>
    <row r="47" spans="1:14" ht="21" customHeight="1">
      <c r="A47" s="44">
        <v>2007</v>
      </c>
      <c r="B47" s="29">
        <f t="shared" si="10"/>
        <v>14166</v>
      </c>
      <c r="C47" s="26">
        <f t="shared" si="7"/>
        <v>16219.25</v>
      </c>
      <c r="D47" s="27">
        <f t="shared" si="2"/>
        <v>-4352.1000000000004</v>
      </c>
      <c r="E47" s="27"/>
      <c r="F47" s="58">
        <v>14166</v>
      </c>
      <c r="G47" s="48">
        <f t="shared" si="6"/>
        <v>21426.5</v>
      </c>
      <c r="H47" s="14">
        <f t="shared" si="9"/>
        <v>11418.375</v>
      </c>
      <c r="I47" s="14">
        <f t="shared" si="9"/>
        <v>14436.625</v>
      </c>
      <c r="J47" s="11">
        <f t="shared" si="8"/>
        <v>16219.25</v>
      </c>
      <c r="K47">
        <v>13</v>
      </c>
      <c r="M47">
        <v>9</v>
      </c>
      <c r="N47" s="11">
        <v>16219.25</v>
      </c>
    </row>
    <row r="48" spans="1:14" ht="21" customHeight="1">
      <c r="A48" s="44">
        <v>2008</v>
      </c>
      <c r="B48" s="29">
        <f>F48</f>
        <v>23876</v>
      </c>
      <c r="C48" s="26">
        <f t="shared" si="7"/>
        <v>16420.5</v>
      </c>
      <c r="D48" s="27">
        <f>SLOPE(B44:B48,A44:A48)</f>
        <v>-235.4</v>
      </c>
      <c r="E48" s="30"/>
      <c r="F48" s="59">
        <v>23876</v>
      </c>
      <c r="G48" s="48">
        <f t="shared" si="6"/>
        <v>21426.5</v>
      </c>
      <c r="H48" s="14">
        <f t="shared" si="9"/>
        <v>11418.375</v>
      </c>
      <c r="I48" s="14">
        <f t="shared" si="9"/>
        <v>14436.625</v>
      </c>
      <c r="J48" s="11">
        <f t="shared" si="8"/>
        <v>16420.5</v>
      </c>
      <c r="K48">
        <v>14</v>
      </c>
      <c r="M48">
        <v>10</v>
      </c>
      <c r="N48" s="11">
        <v>16420.5</v>
      </c>
    </row>
    <row r="49" spans="1:17" ht="21" customHeight="1">
      <c r="A49" s="44">
        <v>2009</v>
      </c>
      <c r="B49" s="29">
        <f t="shared" ref="B49:B56" si="11">F49</f>
        <v>42739</v>
      </c>
      <c r="C49" s="26">
        <f t="shared" si="7"/>
        <v>22572.75</v>
      </c>
      <c r="D49" s="27">
        <f t="shared" ref="D49:D57" si="12">SLOPE(B45:B49,A45:A49)</f>
        <v>6358.4</v>
      </c>
      <c r="E49" s="30"/>
      <c r="F49" s="59">
        <v>42739</v>
      </c>
      <c r="G49" s="48">
        <f t="shared" si="6"/>
        <v>21426.5</v>
      </c>
      <c r="H49" s="14">
        <f t="shared" si="9"/>
        <v>11418.375</v>
      </c>
      <c r="I49" s="14">
        <f t="shared" si="9"/>
        <v>14436.625</v>
      </c>
      <c r="J49" s="11">
        <f t="shared" si="8"/>
        <v>22572.75</v>
      </c>
      <c r="K49" s="19">
        <v>26</v>
      </c>
      <c r="M49" s="18">
        <v>16</v>
      </c>
      <c r="N49" s="11">
        <v>22572.75</v>
      </c>
      <c r="O49" s="11"/>
    </row>
    <row r="50" spans="1:17" ht="21" customHeight="1">
      <c r="A50" s="44">
        <v>2010</v>
      </c>
      <c r="B50" s="29">
        <f t="shared" si="11"/>
        <v>44133</v>
      </c>
      <c r="C50" s="26">
        <f t="shared" si="7"/>
        <v>31228.5</v>
      </c>
      <c r="D50" s="27">
        <f t="shared" si="12"/>
        <v>9781.9</v>
      </c>
      <c r="E50" s="30"/>
      <c r="F50" s="59">
        <v>44133</v>
      </c>
      <c r="G50" s="48">
        <f t="shared" si="6"/>
        <v>21426.5</v>
      </c>
      <c r="H50" s="14">
        <f t="shared" si="9"/>
        <v>11418.375</v>
      </c>
      <c r="I50" s="14">
        <f t="shared" si="9"/>
        <v>14436.625</v>
      </c>
      <c r="J50" s="11">
        <f t="shared" si="8"/>
        <v>31228.5</v>
      </c>
      <c r="K50">
        <v>36</v>
      </c>
      <c r="M50">
        <v>23</v>
      </c>
      <c r="N50" s="11">
        <v>31228.5</v>
      </c>
    </row>
    <row r="51" spans="1:17" ht="21" customHeight="1">
      <c r="A51" s="44">
        <v>2011</v>
      </c>
      <c r="B51" s="29">
        <f t="shared" si="11"/>
        <v>39438</v>
      </c>
      <c r="C51" s="26">
        <f t="shared" si="7"/>
        <v>37546.5</v>
      </c>
      <c r="D51" s="27">
        <f t="shared" si="12"/>
        <v>7080.1</v>
      </c>
      <c r="E51" s="31"/>
      <c r="F51" s="59">
        <v>39438</v>
      </c>
      <c r="G51" s="48">
        <f t="shared" si="6"/>
        <v>21426.5</v>
      </c>
      <c r="H51" s="14">
        <f t="shared" si="9"/>
        <v>11418.375</v>
      </c>
      <c r="I51" s="14">
        <f t="shared" si="9"/>
        <v>14436.625</v>
      </c>
      <c r="J51" s="11">
        <f t="shared" si="8"/>
        <v>37546.5</v>
      </c>
      <c r="K51">
        <v>44</v>
      </c>
      <c r="M51">
        <v>30</v>
      </c>
      <c r="N51" s="11">
        <v>37546.5</v>
      </c>
    </row>
    <row r="52" spans="1:17" ht="21" customHeight="1">
      <c r="A52" s="45">
        <v>2012</v>
      </c>
      <c r="B52" s="29">
        <f t="shared" si="11"/>
        <v>23143</v>
      </c>
      <c r="C52" s="26">
        <f t="shared" si="7"/>
        <v>37363.25</v>
      </c>
      <c r="D52" s="27">
        <f t="shared" si="12"/>
        <v>-476.7</v>
      </c>
      <c r="E52" s="31"/>
      <c r="F52" s="59">
        <v>23143</v>
      </c>
      <c r="G52" s="48">
        <f t="shared" si="6"/>
        <v>21426.5</v>
      </c>
      <c r="H52" s="14">
        <f t="shared" si="9"/>
        <v>11418.375</v>
      </c>
      <c r="I52" s="14">
        <f t="shared" si="9"/>
        <v>14436.625</v>
      </c>
      <c r="J52" s="11">
        <f t="shared" si="8"/>
        <v>37363.25</v>
      </c>
      <c r="K52">
        <v>43</v>
      </c>
      <c r="M52">
        <v>29</v>
      </c>
      <c r="N52" s="11">
        <v>37363.25</v>
      </c>
    </row>
    <row r="53" spans="1:17" ht="21" customHeight="1">
      <c r="A53" s="45">
        <v>2013</v>
      </c>
      <c r="B53" s="32">
        <f t="shared" si="11"/>
        <v>25355</v>
      </c>
      <c r="C53" s="26">
        <f t="shared" si="7"/>
        <v>33017.25</v>
      </c>
      <c r="D53" s="27">
        <f t="shared" si="12"/>
        <v>-5575.8</v>
      </c>
      <c r="E53" s="31"/>
      <c r="F53" s="60">
        <v>25355</v>
      </c>
      <c r="G53" s="48">
        <f t="shared" si="6"/>
        <v>21426.5</v>
      </c>
      <c r="H53" s="14">
        <f t="shared" si="9"/>
        <v>11418.375</v>
      </c>
      <c r="I53" s="14">
        <f t="shared" si="9"/>
        <v>14436.625</v>
      </c>
      <c r="J53" s="11">
        <f t="shared" si="8"/>
        <v>33017.25</v>
      </c>
      <c r="K53">
        <v>40</v>
      </c>
      <c r="M53">
        <v>26</v>
      </c>
      <c r="N53" s="11">
        <v>33017.25</v>
      </c>
    </row>
    <row r="54" spans="1:17" ht="21" customHeight="1">
      <c r="A54" s="44">
        <v>2014</v>
      </c>
      <c r="B54" s="32">
        <f t="shared" si="11"/>
        <v>45789</v>
      </c>
      <c r="C54" s="26">
        <f t="shared" si="7"/>
        <v>33431.25</v>
      </c>
      <c r="D54" s="27">
        <f t="shared" si="12"/>
        <v>-1077.0999999999999</v>
      </c>
      <c r="E54" s="31"/>
      <c r="F54" s="60">
        <v>45789</v>
      </c>
      <c r="G54" s="48">
        <f t="shared" si="6"/>
        <v>21426.5</v>
      </c>
      <c r="H54" s="14">
        <f t="shared" si="9"/>
        <v>11418.375</v>
      </c>
      <c r="I54" s="14">
        <f t="shared" si="9"/>
        <v>14436.625</v>
      </c>
      <c r="J54" s="11">
        <f t="shared" si="8"/>
        <v>33431.25</v>
      </c>
      <c r="K54">
        <v>41</v>
      </c>
      <c r="M54">
        <v>27</v>
      </c>
      <c r="N54" s="11">
        <v>33431.25</v>
      </c>
      <c r="P54" s="80">
        <f>B50:B54</f>
        <v>45789</v>
      </c>
    </row>
    <row r="55" spans="1:17" ht="21" customHeight="1">
      <c r="A55" s="44">
        <v>2015</v>
      </c>
      <c r="B55" s="32">
        <f t="shared" si="11"/>
        <v>33936</v>
      </c>
      <c r="C55" s="26">
        <f t="shared" si="7"/>
        <v>32055.75</v>
      </c>
      <c r="D55" s="27">
        <f t="shared" si="12"/>
        <v>1164.2</v>
      </c>
      <c r="E55" s="31"/>
      <c r="F55" s="60">
        <v>33936</v>
      </c>
      <c r="G55" s="48">
        <f t="shared" si="6"/>
        <v>21426.5</v>
      </c>
      <c r="H55" s="14">
        <f t="shared" si="9"/>
        <v>11418.375</v>
      </c>
      <c r="I55" s="14">
        <f t="shared" si="9"/>
        <v>14436.625</v>
      </c>
      <c r="J55" s="11">
        <f t="shared" si="8"/>
        <v>32055.75</v>
      </c>
      <c r="K55">
        <v>38</v>
      </c>
      <c r="M55">
        <v>24</v>
      </c>
      <c r="N55" s="11">
        <v>32055.75</v>
      </c>
      <c r="P55" s="80">
        <f>B51:B55</f>
        <v>33936</v>
      </c>
    </row>
    <row r="56" spans="1:17" ht="21" customHeight="1">
      <c r="A56" s="45">
        <v>2016</v>
      </c>
      <c r="B56" s="32">
        <f t="shared" si="11"/>
        <v>19651</v>
      </c>
      <c r="C56" s="26">
        <f>AVERAGE(B53:B56)</f>
        <v>31182.75</v>
      </c>
      <c r="D56" s="27">
        <f t="shared" si="12"/>
        <v>159.69999999999999</v>
      </c>
      <c r="E56" s="27"/>
      <c r="F56" s="60">
        <v>19651</v>
      </c>
      <c r="G56" s="48">
        <f t="shared" si="6"/>
        <v>21426.5</v>
      </c>
      <c r="H56" s="14">
        <f t="shared" si="9"/>
        <v>11418.375</v>
      </c>
      <c r="I56" s="14">
        <f t="shared" si="9"/>
        <v>14436.625</v>
      </c>
      <c r="J56" s="11">
        <f t="shared" si="8"/>
        <v>31182.75</v>
      </c>
      <c r="K56">
        <v>35</v>
      </c>
      <c r="M56">
        <v>22</v>
      </c>
      <c r="N56" s="11">
        <v>31182.75</v>
      </c>
      <c r="P56" s="80">
        <f>B52:B56</f>
        <v>19651</v>
      </c>
    </row>
    <row r="57" spans="1:17" ht="21" customHeight="1">
      <c r="A57" s="45">
        <v>2017</v>
      </c>
      <c r="B57" s="33">
        <v>15576</v>
      </c>
      <c r="C57" s="26">
        <f>AVERAGE(B54:B57)</f>
        <v>28738</v>
      </c>
      <c r="D57" s="27">
        <f t="shared" si="12"/>
        <v>-4569.6000000000004</v>
      </c>
      <c r="E57" s="27"/>
      <c r="F57" s="81"/>
      <c r="G57" s="48">
        <f t="shared" si="6"/>
        <v>21426.5</v>
      </c>
      <c r="H57" s="14">
        <f t="shared" si="9"/>
        <v>11418.375</v>
      </c>
      <c r="I57" s="14">
        <f t="shared" si="9"/>
        <v>14436.625</v>
      </c>
      <c r="J57" s="11">
        <f t="shared" si="8"/>
        <v>28738</v>
      </c>
      <c r="K57">
        <v>34</v>
      </c>
      <c r="M57">
        <v>21</v>
      </c>
      <c r="N57" s="11">
        <v>28738</v>
      </c>
      <c r="P57" s="80">
        <f>B53:B57</f>
        <v>15576</v>
      </c>
    </row>
    <row r="58" spans="1:17" ht="21" customHeight="1">
      <c r="A58" s="45">
        <v>2018</v>
      </c>
      <c r="B58" s="34">
        <v>10540</v>
      </c>
      <c r="C58" s="79">
        <f>AVERAGE(B55:B58)</f>
        <v>19925.75</v>
      </c>
      <c r="D58" s="24">
        <f t="shared" ref="D58" si="13">SLOPE(B54:B58,A54:A58)</f>
        <v>-8885.7999999999993</v>
      </c>
      <c r="E58" s="24">
        <v>5</v>
      </c>
      <c r="F58" s="81"/>
      <c r="G58" s="48">
        <f t="shared" si="6"/>
        <v>21426.5</v>
      </c>
      <c r="H58" s="14">
        <f t="shared" si="9"/>
        <v>11418.375</v>
      </c>
      <c r="I58" s="14">
        <f t="shared" si="9"/>
        <v>14436.625</v>
      </c>
      <c r="J58" s="4"/>
      <c r="K58" s="4"/>
      <c r="L58" s="4"/>
      <c r="M58" s="4"/>
      <c r="N58" s="4"/>
      <c r="O58" s="4"/>
      <c r="P58" s="80">
        <f>B54:B58</f>
        <v>10540</v>
      </c>
    </row>
    <row r="59" spans="1:17" ht="21" customHeight="1" thickBot="1">
      <c r="A59" s="50" t="s">
        <v>6</v>
      </c>
      <c r="B59" s="51"/>
      <c r="C59" s="52"/>
      <c r="D59" s="53"/>
      <c r="E59" s="77">
        <f>MEDIAN(C28:C57)</f>
        <v>21426.5</v>
      </c>
      <c r="F59" s="61" t="s">
        <v>7</v>
      </c>
      <c r="G59" s="48"/>
      <c r="H59" s="14"/>
      <c r="I59" s="14"/>
      <c r="J59" s="4"/>
      <c r="P59" s="82" t="s">
        <v>25</v>
      </c>
    </row>
    <row r="60" spans="1:17" ht="20">
      <c r="A60" s="38" t="s">
        <v>8</v>
      </c>
      <c r="B60" s="6"/>
      <c r="C60" s="6"/>
      <c r="D60" s="5"/>
      <c r="E60" s="20"/>
      <c r="F60" s="62"/>
      <c r="G60" s="22" t="s">
        <v>9</v>
      </c>
      <c r="H60" s="70"/>
      <c r="I60" s="70"/>
      <c r="J60" s="71"/>
      <c r="K60" s="72"/>
      <c r="L60" s="73"/>
      <c r="M60" s="74"/>
      <c r="N60" s="74"/>
      <c r="P60" s="82" t="s">
        <v>17</v>
      </c>
    </row>
    <row r="61" spans="1:17" ht="20">
      <c r="A61" s="39" t="s">
        <v>0</v>
      </c>
      <c r="B61" s="7"/>
      <c r="C61" s="7"/>
      <c r="D61" s="7"/>
      <c r="E61" s="7"/>
      <c r="F61" s="63"/>
      <c r="G61" s="21" t="s">
        <v>5</v>
      </c>
      <c r="H61" s="73"/>
      <c r="I61" s="72"/>
      <c r="J61" s="72"/>
      <c r="K61" s="72"/>
      <c r="L61" s="74"/>
      <c r="M61" s="74"/>
      <c r="N61" s="74"/>
    </row>
    <row r="62" spans="1:17" ht="19">
      <c r="A62" s="40" t="s">
        <v>16</v>
      </c>
      <c r="B62" s="8"/>
      <c r="C62" s="8"/>
      <c r="D62" s="8"/>
      <c r="E62" s="8"/>
      <c r="F62" s="64"/>
      <c r="G62" s="75" t="s">
        <v>14</v>
      </c>
      <c r="H62" s="75"/>
      <c r="I62" s="75"/>
      <c r="J62" s="75"/>
      <c r="K62" s="75"/>
      <c r="L62" s="75"/>
      <c r="M62" s="75"/>
      <c r="N62" s="75"/>
      <c r="P62" s="79">
        <f>AVERAGE(B55:B58)</f>
        <v>19925.75</v>
      </c>
      <c r="Q62" s="83" t="str">
        <f>C1</f>
        <v>4-year Average</v>
      </c>
    </row>
    <row r="63" spans="1:17" ht="18">
      <c r="A63" s="41" t="s">
        <v>10</v>
      </c>
      <c r="B63" s="10"/>
      <c r="C63" s="10"/>
      <c r="D63" s="10"/>
      <c r="E63" s="10"/>
      <c r="F63" s="65"/>
      <c r="G63" s="69" t="s">
        <v>15</v>
      </c>
      <c r="H63" s="76"/>
      <c r="I63" s="76"/>
      <c r="J63" s="76"/>
      <c r="K63" s="76"/>
      <c r="L63" s="76"/>
      <c r="M63" s="76"/>
      <c r="N63" s="76"/>
      <c r="P63" s="78">
        <f>MEDIAN(C28:C57)</f>
        <v>21426.5</v>
      </c>
      <c r="Q63" s="84" t="s">
        <v>19</v>
      </c>
    </row>
    <row r="64" spans="1:17" ht="20">
      <c r="A64" s="42" t="s">
        <v>12</v>
      </c>
      <c r="B64" s="23"/>
      <c r="C64" s="23"/>
      <c r="D64" s="23"/>
      <c r="E64" s="23"/>
      <c r="F64" s="66"/>
      <c r="G64" s="49"/>
      <c r="P64" s="78">
        <f>MEDIAN(C5:C57)</f>
        <v>22893.5</v>
      </c>
      <c r="Q64" s="84" t="s">
        <v>18</v>
      </c>
    </row>
    <row r="65" spans="1:10" ht="19" thickBot="1">
      <c r="A65" s="46" t="s">
        <v>11</v>
      </c>
      <c r="B65" s="47"/>
      <c r="C65" s="47"/>
      <c r="D65" s="47"/>
      <c r="E65" s="47"/>
      <c r="F65" s="67"/>
    </row>
    <row r="66" spans="1:10" ht="20">
      <c r="J66" s="9"/>
    </row>
    <row r="67" spans="1:10" ht="20">
      <c r="A67" s="45">
        <v>2018</v>
      </c>
      <c r="B67" s="34">
        <v>13093</v>
      </c>
      <c r="C67" t="s">
        <v>24</v>
      </c>
      <c r="J67" s="9"/>
    </row>
    <row r="68" spans="1:10" ht="20">
      <c r="B68" s="82" t="s">
        <v>27</v>
      </c>
      <c r="J68" s="9"/>
    </row>
    <row r="69" spans="1:10" ht="20">
      <c r="J69" s="9"/>
    </row>
    <row r="70" spans="1:10" ht="20">
      <c r="I70" s="9"/>
      <c r="J70" s="9"/>
    </row>
    <row r="71" spans="1:10" ht="20">
      <c r="I71" s="9"/>
      <c r="J71" s="9"/>
    </row>
  </sheetData>
  <sortState ref="M28:O57">
    <sortCondition ref="M28:M57"/>
  </sortState>
  <phoneticPr fontId="14" type="noConversion"/>
  <printOptions horizontalCentered="1"/>
  <pageMargins left="0.75" right="0.75" top="0" bottom="0" header="0" footer="0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Q26" sqref="Q26"/>
    </sheetView>
  </sheetViews>
  <sheetFormatPr baseColWidth="10" defaultRowHeight="15" x14ac:dyDescent="0"/>
  <cols>
    <col min="1" max="1" width="3.83203125" customWidth="1"/>
  </cols>
  <sheetData>
    <row r="1" spans="1: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1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1:1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Steelhead DPS Data</vt:lpstr>
      <vt:lpstr>Graphic</vt:lpstr>
    </vt:vector>
  </TitlesOfParts>
  <Company>www.bluefish.org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Levy</dc:creator>
  <cp:lastModifiedBy>Scott Levy</cp:lastModifiedBy>
  <cp:lastPrinted>2018-07-20T21:49:58Z</cp:lastPrinted>
  <dcterms:created xsi:type="dcterms:W3CDTF">2018-07-13T20:17:38Z</dcterms:created>
  <dcterms:modified xsi:type="dcterms:W3CDTF">2018-09-12T02:21:24Z</dcterms:modified>
</cp:coreProperties>
</file>